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программный бюджет" sheetId="1" r:id="rId1"/>
  </sheets>
  <definedNames>
    <definedName name="_xlnm.Print_Titles" localSheetId="0">'программный бюджет'!$3:$4</definedName>
  </definedNames>
  <calcPr fullCalcOnLoad="1"/>
</workbook>
</file>

<file path=xl/sharedStrings.xml><?xml version="1.0" encoding="utf-8"?>
<sst xmlns="http://schemas.openxmlformats.org/spreadsheetml/2006/main" count="753" uniqueCount="164">
  <si>
    <t>ТЫС.РУБ.</t>
  </si>
  <si>
    <t>Наименование программы</t>
  </si>
  <si>
    <t>%  исп.</t>
  </si>
  <si>
    <t>"Развитие образования Боготольского района", в том числе</t>
  </si>
  <si>
    <t>"Реформирование и модернизация жилищно-коммунального хозяйства и повышение энергетической эффективности в Боготольском районе", в том числе</t>
  </si>
  <si>
    <t>"Защита населения и территории Боготольского района от чрезвычайных ситуаций природного и техногенного характера", в том числе</t>
  </si>
  <si>
    <t>"Развитие культуры Боготольского района", в том числе</t>
  </si>
  <si>
    <t>"Молодежь Боготольского района", в том числе</t>
  </si>
  <si>
    <t>"Развитие земельно-имущественных отношений на территории муниципального образования Боготольский район", в том числе</t>
  </si>
  <si>
    <t>"Развитие сельского хозяйства Боготольского района", в том числе</t>
  </si>
  <si>
    <t>"Содействие развитию местного самоуправления", в том числе</t>
  </si>
  <si>
    <t>"Обеспечение доступным и комфортным жильем граждан Боготольского района", в том числе</t>
  </si>
  <si>
    <t>"Управление муниципальными финансами Боготольского района", в том числе</t>
  </si>
  <si>
    <t>ВСЕГО:</t>
  </si>
  <si>
    <t>Программа</t>
  </si>
  <si>
    <t>Подпрограмма</t>
  </si>
  <si>
    <t>1</t>
  </si>
  <si>
    <t>2</t>
  </si>
  <si>
    <t>Подпрограмма "Развитие дошкольного, общего и дополнительного образования детей"</t>
  </si>
  <si>
    <t>Подпрограмма "Обеспечение реализации муниципальной программы и прочие мероприятия в сфере образования"</t>
  </si>
  <si>
    <t>3</t>
  </si>
  <si>
    <t>4</t>
  </si>
  <si>
    <t>5</t>
  </si>
  <si>
    <t>Подпрограмма "Обеспечение реализации муниципальной программы и прочие мероприятия"</t>
  </si>
  <si>
    <t>Подпрограмма "Развитие и модернизация объектов коммунальной инфраструктуры в Боготольском районе"</t>
  </si>
  <si>
    <t>Подпрограмма "Энергосбережение и повышение энергетической эффективности в Боготольском районе"</t>
  </si>
  <si>
    <t>Подпрограмма "Обеспечение реализации муниципальной программы Боготольского района Красноярского края "Реформирование и модернизация жилищно-коммунального хозяйства и повышение энергетической эффективности в Боготольском районе""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</si>
  <si>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характера"</t>
  </si>
  <si>
    <t>Подпрограмма "Развитие архивного дела в Боготольском районе"</t>
  </si>
  <si>
    <t>6</t>
  </si>
  <si>
    <t>Подпрограмма "Развитие массовой физической культуры и спорта"</t>
  </si>
  <si>
    <t>7</t>
  </si>
  <si>
    <t>Подпрограмма "Вовлечение молодежи Боготольского района в социальную практику"</t>
  </si>
  <si>
    <t>Подпрограмма "Патриотическое воспитание молодежи Боготольского района"</t>
  </si>
  <si>
    <t>Подпрограмма "Обеспечение жильем молодых семей в Боготольском районе"</t>
  </si>
  <si>
    <t>8</t>
  </si>
  <si>
    <t>9</t>
  </si>
  <si>
    <t>10</t>
  </si>
  <si>
    <t>Подпрограмма "Инфраструктура информационного общества"</t>
  </si>
  <si>
    <t>11</t>
  </si>
  <si>
    <t>Подпрограмма "Обеспечение реализации муниципальной программы «Развитие земельно-имущественных отношений на территории муниципального образования Боготольский район»"</t>
  </si>
  <si>
    <t>12</t>
  </si>
  <si>
    <t>13</t>
  </si>
  <si>
    <t>14</t>
  </si>
  <si>
    <t>15</t>
  </si>
  <si>
    <t>Подпрограмма "Стимулирование органов местного самоуправления района к эффективной реализации полномочий, закрепленных за муниципальными образованиями путем проведения конкурсов лучших практик"</t>
  </si>
  <si>
    <t>Подпрограмма "Строительство объектов коммунальной и транспортной инфраструктуры в Боготольском районе с целью развития жилищного строительства"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</si>
  <si>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района"</t>
  </si>
  <si>
    <t>Подпрограмма "Управление муниципальным долгом Боготольского района"</t>
  </si>
  <si>
    <t>Непрограммные расходы, в том числе</t>
  </si>
  <si>
    <t>87</t>
  </si>
  <si>
    <t>16</t>
  </si>
  <si>
    <t>КВР</t>
  </si>
  <si>
    <t>111</t>
  </si>
  <si>
    <t>Фонд оплаты труда казенных учреждений</t>
  </si>
  <si>
    <t>112</t>
  </si>
  <si>
    <t>Иные выплаты персоналу казенных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</si>
  <si>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</si>
  <si>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</si>
  <si>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244</t>
  </si>
  <si>
    <t>Прочая закупка товаров, работ и услуг для обеспечения государственных (муниципальных) нужд</t>
  </si>
  <si>
    <t>321</t>
  </si>
  <si>
    <t>Пособия, компенсации и иные социальные выплаты гражданам, кроме публичных нормативных обязательств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</si>
  <si>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</si>
  <si>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</si>
  <si>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</si>
  <si>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</si>
  <si>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852</t>
  </si>
  <si>
    <t>Уплата прочих налогов, сборов</t>
  </si>
  <si>
    <t>853</t>
  </si>
  <si>
    <t>Уплата иных платежей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</si>
  <si>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</si>
  <si>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</si>
  <si>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</si>
  <si>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</si>
  <si>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</si>
  <si>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</si>
  <si>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</si>
  <si>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</si>
  <si>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</si>
  <si>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</si>
  <si>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</si>
  <si>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Иные межбюджетные трансферты</t>
  </si>
  <si>
    <t>322</t>
  </si>
  <si>
    <t>Субсидии гражданам на приобретение жилья</t>
  </si>
  <si>
    <t>511</t>
  </si>
  <si>
    <t>Дотации на выравнивание бюджетной обеспеченности</t>
  </si>
  <si>
    <t>530</t>
  </si>
  <si>
    <t>Субвенции</t>
  </si>
  <si>
    <t>730</t>
  </si>
  <si>
    <t>Обслуживание муниципального долга</t>
  </si>
  <si>
    <t>17</t>
  </si>
  <si>
    <t>312</t>
  </si>
  <si>
    <t>Иные пенсии, социальные доплаты к пенсиям</t>
  </si>
  <si>
    <t>870</t>
  </si>
  <si>
    <t>Резервные средства</t>
  </si>
  <si>
    <t>"Обращение с отходами на территории Боготольского района"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</si>
  <si>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межмуниципального характера"</t>
  </si>
  <si>
    <t>Подпрограмма "Обеспечение условий реализации муниципальной программы и прочие мероприятия"</t>
  </si>
  <si>
    <t>Подпрограмма "Содействие созданию безопасных и комфортных условий функционирования объектов муниципальной собственности, развитию муниципальных учреждений"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</si>
  <si>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</si>
  <si>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</si>
  <si>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350</t>
  </si>
  <si>
    <t>Премии и гранты</t>
  </si>
  <si>
    <t>243</t>
  </si>
  <si>
    <t>Закупка товаров, работ, услуг в целях капитального ремонта государственного (муниципального) имущества</t>
  </si>
  <si>
    <t>360</t>
  </si>
  <si>
    <t>Иные выплаты населению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</si>
  <si>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</si>
  <si>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</si>
  <si>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</si>
  <si>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</si>
  <si>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831</t>
  </si>
  <si>
    <t>Исполнение судебных актов Российской Федерации и мировых соглашений по возмещению причиненного вреда</t>
  </si>
  <si>
    <t>Подпрограмма "Развитие досуга и народного творчества"</t>
  </si>
  <si>
    <t>Подпрограмма "Обеспечение реализации муниципальной программы развития сельского хозяйства Боготольского района"</t>
  </si>
  <si>
    <t>18</t>
  </si>
  <si>
    <t>"Профилактика терроризма и экстремизма на территории Боготольского района"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</si>
  <si>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</si>
  <si>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</si>
  <si>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323</t>
  </si>
  <si>
    <t>Приобретение товаров, работ, услуг в пользу граждан в целях их социального обеспечения</t>
  </si>
  <si>
    <t>247</t>
  </si>
  <si>
    <t>Закупка энергетических ресурсов</t>
  </si>
  <si>
    <t>Подпрограмма "Формирование законопослушного поведения участников дорожного движения"</t>
  </si>
  <si>
    <t>Подпрограмма "Территориальное планирование, градостроительное зонирование и документация по планировке территории Боготольского района"</t>
  </si>
  <si>
    <t>Подпрограмма "Осуществление полномочий переданных сельскими советами Боготольского района по созданию условий для обеспечения доступным и комфортным жильем граждан Боготольского района"</t>
  </si>
  <si>
    <t>Подпрограмма "Обеспечение реализации муниципальной программы «Обеспечение доступным и комфортным жильем граждан Боготольского района""</t>
  </si>
  <si>
    <t>Подпрограмма "Повышение эффективности  управления муниципальным имуществом и земельными ресурсами Боготольского района"</t>
  </si>
  <si>
    <t>"Развитие информационного общества в Боготольском районе", в том числе</t>
  </si>
  <si>
    <t>"Обеспечение транспортной доступности в Боготольском районе", в том числе</t>
  </si>
  <si>
    <t>"Развитие малого и среднего предпринимательства и инвестиционной деятельности в Боготольском районе", в том числе</t>
  </si>
  <si>
    <t>Мероприятия программы "Развитие и поддержка малого и среднего предпринимательства в Боготольском районе"</t>
  </si>
  <si>
    <t>Мероприятия программы "Развитие инвестиционного потенциала Боготольского района"</t>
  </si>
  <si>
    <t>"Развитие физической культуры и спорта", в том числе</t>
  </si>
  <si>
    <t>Подпрограмма "Развитие спортивно-оздоровительного  отдыха в Боготольском районе"</t>
  </si>
  <si>
    <t>ИТОГО ПО ПРОГРАММАМ:</t>
  </si>
  <si>
    <t>633</t>
  </si>
  <si>
    <t>Субсидии (гранты в форме субсидий), не подлежащие казначейскому сопровождению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</si>
  <si>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</si>
  <si>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</si>
  <si>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"Поддержка инициативных граждан, общественных объединений, социально ориентированных некоммерческих организаций, осуществляющих деятельность на территории Боготольского района", в том числе</t>
  </si>
  <si>
    <t>Утверждено на 2023 год</t>
  </si>
  <si>
    <t>Подпрограмма "Сохранение культурного наследия Боготольского района"</t>
  </si>
  <si>
    <t>Подпрограмма "Обеспечение реализации программы и прочие мероприятия"</t>
  </si>
  <si>
    <t>Подпрограмма "Поддержка и развитие малых форм хозяйствования на территории Боготольского района"</t>
  </si>
  <si>
    <t>Подпрограмма "Обеспечение доступности улучшения жилищных условий граждан, проживающих в сельской местности, в том числе молодых специалистов, работающих в организациях агропромышленного комплекса и социальной сферы"</t>
  </si>
  <si>
    <t>Подпрограмма "Обеспечение реализации муниципальной программы«Содействие развитию местного самоуправления»"</t>
  </si>
  <si>
    <t>Подпрограмма "Переселение граждан из аварийного жилищного фонда в Боготольском районе"</t>
  </si>
  <si>
    <t>Приобретение товаров, работ и услуг в пользу граждан в целях их социального обеспечения</t>
  </si>
  <si>
    <t>Информация о финансировании муниципальных программ, подпрограмм Боготольского района по состоянию на 30.09.2023</t>
  </si>
  <si>
    <t>Финансирование за 9 месяцев 2023 г.</t>
  </si>
  <si>
    <t>Кассовый расход за 9 месяцев 2023 г.</t>
  </si>
  <si>
    <t>614</t>
  </si>
  <si>
    <t>615</t>
  </si>
  <si>
    <t>625</t>
  </si>
  <si>
    <t>635</t>
  </si>
  <si>
    <t>816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</si>
  <si>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</si>
  <si>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</si>
  <si>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</si>
  <si>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</si>
  <si>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340</t>
  </si>
  <si>
    <t>Стипендии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</si>
</sst>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00\.00\.000\.0"/>
    <numFmt numFmtId="190" formatCode="0.0"/>
    <numFmt numFmtId="191" formatCode="[$-FC19]d\ mmmm\ yyyy\ &quot;г.&quot;"/>
    <numFmt numFmtId="192" formatCode="#,##0.00_ ;[Red]\-#,##0.00\ "/>
    <numFmt numFmtId="193" formatCode="0.0%"/>
    <numFmt numFmtId="194" formatCode="#,##0.0_ ;[Red]\-#,##0.0\ 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₽&quot;"/>
    <numFmt numFmtId="201" formatCode="?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6"/>
      <name val="Times New Roman"/>
      <family val="1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i/>
      <sz val="11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theme="4" tint="-0.24997000396251678"/>
      <name val="Times New Roman"/>
      <family val="1"/>
    </font>
    <font>
      <b/>
      <sz val="11"/>
      <color theme="4" tint="-0.24997000396251678"/>
      <name val="Times New Roman"/>
      <family val="1"/>
    </font>
    <font>
      <b/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188" fontId="49" fillId="0" borderId="10" xfId="0" applyNumberFormat="1" applyFont="1" applyFill="1" applyBorder="1" applyAlignment="1">
      <alignment horizontal="center" vertical="center" wrapText="1"/>
    </xf>
    <xf numFmtId="193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88" fontId="51" fillId="0" borderId="10" xfId="0" applyNumberFormat="1" applyFont="1" applyFill="1" applyBorder="1" applyAlignment="1">
      <alignment horizontal="center" vertical="center" wrapText="1"/>
    </xf>
    <xf numFmtId="193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93" fontId="5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88" fontId="53" fillId="0" borderId="1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H251"/>
  <sheetViews>
    <sheetView showGridLines="0" tabSelected="1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1" sqref="E11"/>
    </sheetView>
  </sheetViews>
  <sheetFormatPr defaultColWidth="9.140625" defaultRowHeight="12.75"/>
  <cols>
    <col min="1" max="2" width="9.140625" style="8" customWidth="1"/>
    <col min="3" max="3" width="8.57421875" style="8" customWidth="1"/>
    <col min="4" max="4" width="63.8515625" style="8" customWidth="1"/>
    <col min="5" max="5" width="14.28125" style="5" customWidth="1"/>
    <col min="6" max="6" width="15.8515625" style="5" customWidth="1"/>
    <col min="7" max="7" width="14.8515625" style="5" customWidth="1"/>
    <col min="8" max="8" width="11.421875" style="8" customWidth="1"/>
    <col min="9" max="16384" width="9.140625" style="8" customWidth="1"/>
  </cols>
  <sheetData>
    <row r="1" spans="1:8" ht="33" customHeight="1">
      <c r="A1" s="38" t="s">
        <v>150</v>
      </c>
      <c r="B1" s="38"/>
      <c r="C1" s="38"/>
      <c r="D1" s="38"/>
      <c r="E1" s="38"/>
      <c r="F1" s="38"/>
      <c r="G1" s="38"/>
      <c r="H1" s="38"/>
    </row>
    <row r="2" spans="6:8" ht="13.5" customHeight="1">
      <c r="F2" s="29"/>
      <c r="G2" s="29"/>
      <c r="H2" s="9" t="s">
        <v>0</v>
      </c>
    </row>
    <row r="3" spans="1:8" ht="21" customHeight="1">
      <c r="A3" s="36" t="s">
        <v>14</v>
      </c>
      <c r="B3" s="36" t="s">
        <v>15</v>
      </c>
      <c r="C3" s="36" t="s">
        <v>52</v>
      </c>
      <c r="D3" s="36" t="s">
        <v>1</v>
      </c>
      <c r="E3" s="36" t="s">
        <v>142</v>
      </c>
      <c r="F3" s="36" t="s">
        <v>151</v>
      </c>
      <c r="G3" s="36" t="s">
        <v>152</v>
      </c>
      <c r="H3" s="36" t="s">
        <v>2</v>
      </c>
    </row>
    <row r="4" spans="1:8" ht="21" customHeight="1">
      <c r="A4" s="37"/>
      <c r="B4" s="37"/>
      <c r="C4" s="37"/>
      <c r="D4" s="37"/>
      <c r="E4" s="37"/>
      <c r="F4" s="37"/>
      <c r="G4" s="37"/>
      <c r="H4" s="37"/>
    </row>
    <row r="5" spans="1:8" s="19" customFormat="1" ht="15">
      <c r="A5" s="19">
        <v>1</v>
      </c>
      <c r="B5" s="17"/>
      <c r="C5" s="17"/>
      <c r="D5" s="13" t="s">
        <v>3</v>
      </c>
      <c r="E5" s="15">
        <f>E6+E24+E39</f>
        <v>423549.5270000001</v>
      </c>
      <c r="F5" s="15">
        <f>F6+F24+F39</f>
        <v>286818.8350000001</v>
      </c>
      <c r="G5" s="15">
        <f>G6+G24+G39</f>
        <v>286620.0030000001</v>
      </c>
      <c r="H5" s="16">
        <f>G5/E5</f>
        <v>0.6767095339006246</v>
      </c>
    </row>
    <row r="6" spans="1:8" s="25" customFormat="1" ht="30">
      <c r="A6" s="20">
        <v>1</v>
      </c>
      <c r="B6" s="20">
        <v>1</v>
      </c>
      <c r="C6" s="21"/>
      <c r="D6" s="22" t="s">
        <v>18</v>
      </c>
      <c r="E6" s="23">
        <f>SUM(E7:E23)</f>
        <v>359757.7790000001</v>
      </c>
      <c r="F6" s="23">
        <f>SUM(F7:F23)</f>
        <v>238255.88500000007</v>
      </c>
      <c r="G6" s="23">
        <f>SUM(G7:G23)</f>
        <v>238208.98300000007</v>
      </c>
      <c r="H6" s="24">
        <f aca="true" t="shared" si="0" ref="H6:H40">G6/E6</f>
        <v>0.6621371292154881</v>
      </c>
    </row>
    <row r="7" spans="1:8" s="5" customFormat="1" ht="15">
      <c r="A7" s="1">
        <v>1</v>
      </c>
      <c r="B7" s="1" t="s">
        <v>16</v>
      </c>
      <c r="C7" s="1" t="s">
        <v>53</v>
      </c>
      <c r="D7" s="2" t="s">
        <v>54</v>
      </c>
      <c r="E7" s="3">
        <v>104178.26</v>
      </c>
      <c r="F7" s="3">
        <v>71194.41300000002</v>
      </c>
      <c r="G7" s="3">
        <v>71189.884</v>
      </c>
      <c r="H7" s="4">
        <f t="shared" si="0"/>
        <v>0.6833468326309156</v>
      </c>
    </row>
    <row r="8" spans="1:8" s="5" customFormat="1" ht="30">
      <c r="A8" s="1">
        <v>1</v>
      </c>
      <c r="B8" s="1" t="s">
        <v>16</v>
      </c>
      <c r="C8" s="1" t="s">
        <v>55</v>
      </c>
      <c r="D8" s="2" t="s">
        <v>56</v>
      </c>
      <c r="E8" s="3">
        <v>173.08499999999998</v>
      </c>
      <c r="F8" s="3">
        <v>5.484999999999999</v>
      </c>
      <c r="G8" s="3">
        <v>5.484999999999999</v>
      </c>
      <c r="H8" s="4">
        <f t="shared" si="0"/>
        <v>0.03168963226160557</v>
      </c>
    </row>
    <row r="9" spans="1:8" s="5" customFormat="1" ht="45">
      <c r="A9" s="1" t="s">
        <v>16</v>
      </c>
      <c r="B9" s="1" t="s">
        <v>16</v>
      </c>
      <c r="C9" s="1" t="s">
        <v>100</v>
      </c>
      <c r="D9" s="2" t="s">
        <v>111</v>
      </c>
      <c r="E9" s="3">
        <v>16.43</v>
      </c>
      <c r="F9" s="3">
        <v>0</v>
      </c>
      <c r="G9" s="3">
        <v>0</v>
      </c>
      <c r="H9" s="4">
        <f t="shared" si="0"/>
        <v>0</v>
      </c>
    </row>
    <row r="10" spans="1:8" s="5" customFormat="1" ht="45">
      <c r="A10" s="1">
        <v>1</v>
      </c>
      <c r="B10" s="1" t="s">
        <v>16</v>
      </c>
      <c r="C10" s="1" t="s">
        <v>57</v>
      </c>
      <c r="D10" s="2" t="s">
        <v>58</v>
      </c>
      <c r="E10" s="3">
        <v>31461.838</v>
      </c>
      <c r="F10" s="3">
        <v>20606.631</v>
      </c>
      <c r="G10" s="3">
        <v>20606.581</v>
      </c>
      <c r="H10" s="4">
        <f t="shared" si="0"/>
        <v>0.6549706663672986</v>
      </c>
    </row>
    <row r="11" spans="1:8" s="5" customFormat="1" ht="30">
      <c r="A11" s="1">
        <v>1</v>
      </c>
      <c r="B11" s="1" t="s">
        <v>16</v>
      </c>
      <c r="C11" s="1" t="s">
        <v>59</v>
      </c>
      <c r="D11" s="2" t="s">
        <v>60</v>
      </c>
      <c r="E11" s="3">
        <v>22044.71900000001</v>
      </c>
      <c r="F11" s="3">
        <v>13221.55</v>
      </c>
      <c r="G11" s="3">
        <v>13179.228</v>
      </c>
      <c r="H11" s="4">
        <f t="shared" si="0"/>
        <v>0.5978405984671428</v>
      </c>
    </row>
    <row r="12" spans="1:8" s="5" customFormat="1" ht="15">
      <c r="A12" s="1" t="s">
        <v>16</v>
      </c>
      <c r="B12" s="1" t="s">
        <v>16</v>
      </c>
      <c r="C12" s="1" t="s">
        <v>122</v>
      </c>
      <c r="D12" s="2" t="s">
        <v>123</v>
      </c>
      <c r="E12" s="3">
        <v>16124.783</v>
      </c>
      <c r="F12" s="3">
        <v>10202.641</v>
      </c>
      <c r="G12" s="3">
        <v>10202.641</v>
      </c>
      <c r="H12" s="4">
        <f t="shared" si="0"/>
        <v>0.6327304373646455</v>
      </c>
    </row>
    <row r="13" spans="1:8" s="5" customFormat="1" ht="30">
      <c r="A13" s="1">
        <v>1</v>
      </c>
      <c r="B13" s="1" t="s">
        <v>16</v>
      </c>
      <c r="C13" s="1" t="s">
        <v>61</v>
      </c>
      <c r="D13" s="2" t="s">
        <v>62</v>
      </c>
      <c r="E13" s="3">
        <v>2395.7</v>
      </c>
      <c r="F13" s="3">
        <v>478.10299999999995</v>
      </c>
      <c r="G13" s="3">
        <v>478.10299999999995</v>
      </c>
      <c r="H13" s="4">
        <f t="shared" si="0"/>
        <v>0.19956714112785406</v>
      </c>
    </row>
    <row r="14" spans="1:8" s="5" customFormat="1" ht="30">
      <c r="A14" s="1">
        <v>2</v>
      </c>
      <c r="B14" s="1" t="s">
        <v>16</v>
      </c>
      <c r="C14" s="1" t="s">
        <v>120</v>
      </c>
      <c r="D14" s="2" t="s">
        <v>121</v>
      </c>
      <c r="E14" s="3">
        <v>1188.574</v>
      </c>
      <c r="F14" s="3">
        <v>1173.081</v>
      </c>
      <c r="G14" s="3">
        <v>1173.081</v>
      </c>
      <c r="H14" s="4">
        <f t="shared" si="0"/>
        <v>0.9869650522390695</v>
      </c>
    </row>
    <row r="15" spans="1:8" s="5" customFormat="1" ht="15">
      <c r="A15" s="1">
        <v>2</v>
      </c>
      <c r="B15" s="1" t="s">
        <v>16</v>
      </c>
      <c r="C15" s="1" t="s">
        <v>102</v>
      </c>
      <c r="D15" s="2" t="s">
        <v>103</v>
      </c>
      <c r="E15" s="3">
        <v>30.678</v>
      </c>
      <c r="F15" s="3">
        <v>0</v>
      </c>
      <c r="G15" s="3">
        <v>0</v>
      </c>
      <c r="H15" s="4">
        <f t="shared" si="0"/>
        <v>0</v>
      </c>
    </row>
    <row r="16" spans="1:8" s="5" customFormat="1" ht="60">
      <c r="A16" s="1" t="s">
        <v>16</v>
      </c>
      <c r="B16" s="1" t="s">
        <v>16</v>
      </c>
      <c r="C16" s="1" t="s">
        <v>63</v>
      </c>
      <c r="D16" s="2" t="s">
        <v>64</v>
      </c>
      <c r="E16" s="3">
        <v>177302.46300000002</v>
      </c>
      <c r="F16" s="3">
        <v>118189.94900000004</v>
      </c>
      <c r="G16" s="3">
        <v>118189.94800000002</v>
      </c>
      <c r="H16" s="4">
        <f t="shared" si="0"/>
        <v>0.6666007115761274</v>
      </c>
    </row>
    <row r="17" spans="1:8" s="5" customFormat="1" ht="15">
      <c r="A17" s="1" t="s">
        <v>16</v>
      </c>
      <c r="B17" s="1" t="s">
        <v>16</v>
      </c>
      <c r="C17" s="1" t="s">
        <v>65</v>
      </c>
      <c r="D17" s="2" t="s">
        <v>66</v>
      </c>
      <c r="E17" s="3">
        <v>3347.742</v>
      </c>
      <c r="F17" s="3">
        <v>3181.435</v>
      </c>
      <c r="G17" s="3">
        <v>3181.435</v>
      </c>
      <c r="H17" s="4">
        <f t="shared" si="0"/>
        <v>0.9503226353763222</v>
      </c>
    </row>
    <row r="18" spans="1:8" s="5" customFormat="1" ht="75">
      <c r="A18" s="1" t="s">
        <v>16</v>
      </c>
      <c r="B18" s="1" t="s">
        <v>16</v>
      </c>
      <c r="C18" s="1" t="s">
        <v>153</v>
      </c>
      <c r="D18" s="2" t="s">
        <v>158</v>
      </c>
      <c r="E18" s="3">
        <v>1414.1100000000001</v>
      </c>
      <c r="F18" s="3">
        <v>0</v>
      </c>
      <c r="G18" s="3">
        <v>0</v>
      </c>
      <c r="H18" s="4">
        <f t="shared" si="0"/>
        <v>0</v>
      </c>
    </row>
    <row r="19" spans="1:8" s="5" customFormat="1" ht="75">
      <c r="A19" s="1" t="s">
        <v>16</v>
      </c>
      <c r="B19" s="1" t="s">
        <v>16</v>
      </c>
      <c r="C19" s="1" t="s">
        <v>154</v>
      </c>
      <c r="D19" s="2" t="s">
        <v>159</v>
      </c>
      <c r="E19" s="3">
        <v>19.2</v>
      </c>
      <c r="F19" s="3">
        <v>0</v>
      </c>
      <c r="G19" s="3">
        <v>0</v>
      </c>
      <c r="H19" s="4">
        <f t="shared" si="0"/>
        <v>0</v>
      </c>
    </row>
    <row r="20" spans="1:8" s="5" customFormat="1" ht="75">
      <c r="A20" s="1" t="s">
        <v>16</v>
      </c>
      <c r="B20" s="1" t="s">
        <v>16</v>
      </c>
      <c r="C20" s="1" t="s">
        <v>155</v>
      </c>
      <c r="D20" s="2" t="s">
        <v>160</v>
      </c>
      <c r="E20" s="3">
        <v>19.2</v>
      </c>
      <c r="F20" s="3">
        <v>0</v>
      </c>
      <c r="G20" s="3">
        <v>0</v>
      </c>
      <c r="H20" s="4">
        <f t="shared" si="0"/>
        <v>0</v>
      </c>
    </row>
    <row r="21" spans="1:8" s="5" customFormat="1" ht="60">
      <c r="A21" s="1" t="s">
        <v>16</v>
      </c>
      <c r="B21" s="1" t="s">
        <v>16</v>
      </c>
      <c r="C21" s="1" t="s">
        <v>156</v>
      </c>
      <c r="D21" s="2" t="s">
        <v>161</v>
      </c>
      <c r="E21" s="3">
        <v>19.2</v>
      </c>
      <c r="F21" s="3">
        <v>0</v>
      </c>
      <c r="G21" s="3">
        <v>0</v>
      </c>
      <c r="H21" s="4">
        <f t="shared" si="0"/>
        <v>0</v>
      </c>
    </row>
    <row r="22" spans="1:8" s="5" customFormat="1" ht="60">
      <c r="A22" s="1" t="s">
        <v>16</v>
      </c>
      <c r="B22" s="1" t="s">
        <v>16</v>
      </c>
      <c r="C22" s="1" t="s">
        <v>157</v>
      </c>
      <c r="D22" s="2" t="s">
        <v>161</v>
      </c>
      <c r="E22" s="3">
        <v>19.2</v>
      </c>
      <c r="F22" s="3">
        <v>0</v>
      </c>
      <c r="G22" s="3">
        <v>0</v>
      </c>
      <c r="H22" s="4">
        <f t="shared" si="0"/>
        <v>0</v>
      </c>
    </row>
    <row r="23" spans="1:8" s="5" customFormat="1" ht="15">
      <c r="A23" s="1">
        <v>1</v>
      </c>
      <c r="B23" s="1" t="s">
        <v>16</v>
      </c>
      <c r="C23" s="1" t="s">
        <v>69</v>
      </c>
      <c r="D23" s="2" t="s">
        <v>70</v>
      </c>
      <c r="E23" s="3">
        <v>2.597</v>
      </c>
      <c r="F23" s="3">
        <v>2.597</v>
      </c>
      <c r="G23" s="3">
        <v>2.597</v>
      </c>
      <c r="H23" s="4">
        <f t="shared" si="0"/>
        <v>1</v>
      </c>
    </row>
    <row r="24" spans="1:8" s="25" customFormat="1" ht="30">
      <c r="A24" s="20">
        <v>1</v>
      </c>
      <c r="B24" s="20" t="s">
        <v>17</v>
      </c>
      <c r="C24" s="21"/>
      <c r="D24" s="22" t="s">
        <v>19</v>
      </c>
      <c r="E24" s="23">
        <f>SUM(E25:E38)</f>
        <v>63714.74800000001</v>
      </c>
      <c r="F24" s="23">
        <f>SUM(F25:F38)</f>
        <v>48562.950000000004</v>
      </c>
      <c r="G24" s="23">
        <f>SUM(G25:G38)</f>
        <v>48411.020000000004</v>
      </c>
      <c r="H24" s="24">
        <f>G24/E24</f>
        <v>0.7598087023745271</v>
      </c>
    </row>
    <row r="25" spans="1:8" s="5" customFormat="1" ht="15" customHeight="1">
      <c r="A25" s="1">
        <v>1</v>
      </c>
      <c r="B25" s="1" t="s">
        <v>17</v>
      </c>
      <c r="C25" s="1" t="s">
        <v>53</v>
      </c>
      <c r="D25" s="2" t="s">
        <v>54</v>
      </c>
      <c r="E25" s="3">
        <v>25479.556</v>
      </c>
      <c r="F25" s="3">
        <v>18314.127</v>
      </c>
      <c r="G25" s="3">
        <v>18299.574</v>
      </c>
      <c r="H25" s="4">
        <f t="shared" si="0"/>
        <v>0.718206157124559</v>
      </c>
    </row>
    <row r="26" spans="1:8" s="5" customFormat="1" ht="30">
      <c r="A26" s="1">
        <v>1</v>
      </c>
      <c r="B26" s="1" t="s">
        <v>17</v>
      </c>
      <c r="C26" s="1" t="s">
        <v>55</v>
      </c>
      <c r="D26" s="2" t="s">
        <v>56</v>
      </c>
      <c r="E26" s="3">
        <v>13</v>
      </c>
      <c r="F26" s="3">
        <v>1.26</v>
      </c>
      <c r="G26" s="3">
        <v>1.26</v>
      </c>
      <c r="H26" s="4">
        <f t="shared" si="0"/>
        <v>0.09692307692307692</v>
      </c>
    </row>
    <row r="27" spans="1:8" s="5" customFormat="1" ht="45">
      <c r="A27" s="1" t="s">
        <v>16</v>
      </c>
      <c r="B27" s="1" t="s">
        <v>17</v>
      </c>
      <c r="C27" s="1" t="s">
        <v>100</v>
      </c>
      <c r="D27" s="2" t="s">
        <v>111</v>
      </c>
      <c r="E27" s="3">
        <v>10.292</v>
      </c>
      <c r="F27" s="3">
        <v>10.292</v>
      </c>
      <c r="G27" s="3">
        <v>10.292</v>
      </c>
      <c r="H27" s="4">
        <f t="shared" si="0"/>
        <v>1</v>
      </c>
    </row>
    <row r="28" spans="1:8" s="5" customFormat="1" ht="45">
      <c r="A28" s="1">
        <v>1</v>
      </c>
      <c r="B28" s="1" t="s">
        <v>17</v>
      </c>
      <c r="C28" s="1" t="s">
        <v>57</v>
      </c>
      <c r="D28" s="2" t="s">
        <v>58</v>
      </c>
      <c r="E28" s="3">
        <v>7809.405</v>
      </c>
      <c r="F28" s="3">
        <v>5236.758</v>
      </c>
      <c r="G28" s="3">
        <v>5236.737999999999</v>
      </c>
      <c r="H28" s="4">
        <f t="shared" si="0"/>
        <v>0.6705681162649395</v>
      </c>
    </row>
    <row r="29" spans="1:8" s="5" customFormat="1" ht="30">
      <c r="A29" s="1">
        <v>1</v>
      </c>
      <c r="B29" s="1" t="s">
        <v>17</v>
      </c>
      <c r="C29" s="1" t="s">
        <v>71</v>
      </c>
      <c r="D29" s="2" t="s">
        <v>72</v>
      </c>
      <c r="E29" s="3">
        <v>2181.641</v>
      </c>
      <c r="F29" s="3">
        <v>1316.6619999999998</v>
      </c>
      <c r="G29" s="3">
        <v>1316.6619999999998</v>
      </c>
      <c r="H29" s="4">
        <f t="shared" si="0"/>
        <v>0.603519094113101</v>
      </c>
    </row>
    <row r="30" spans="1:8" s="5" customFormat="1" ht="30">
      <c r="A30" s="1">
        <v>1</v>
      </c>
      <c r="B30" s="1" t="s">
        <v>17</v>
      </c>
      <c r="C30" s="1" t="s">
        <v>73</v>
      </c>
      <c r="D30" s="2" t="s">
        <v>74</v>
      </c>
      <c r="E30" s="3">
        <v>5</v>
      </c>
      <c r="F30" s="3">
        <v>0</v>
      </c>
      <c r="G30" s="3">
        <v>0</v>
      </c>
      <c r="H30" s="4">
        <f t="shared" si="0"/>
        <v>0</v>
      </c>
    </row>
    <row r="31" spans="1:8" s="5" customFormat="1" ht="45">
      <c r="A31" s="1">
        <v>1</v>
      </c>
      <c r="B31" s="1" t="s">
        <v>17</v>
      </c>
      <c r="C31" s="1" t="s">
        <v>75</v>
      </c>
      <c r="D31" s="2" t="s">
        <v>76</v>
      </c>
      <c r="E31" s="3">
        <v>515.322</v>
      </c>
      <c r="F31" s="3">
        <v>235.05800000000002</v>
      </c>
      <c r="G31" s="3">
        <v>235.05800000000002</v>
      </c>
      <c r="H31" s="4">
        <f t="shared" si="0"/>
        <v>0.45613810394277754</v>
      </c>
    </row>
    <row r="32" spans="1:8" s="5" customFormat="1" ht="30">
      <c r="A32" s="1">
        <v>1</v>
      </c>
      <c r="B32" s="1" t="s">
        <v>17</v>
      </c>
      <c r="C32" s="1" t="s">
        <v>59</v>
      </c>
      <c r="D32" s="2" t="s">
        <v>60</v>
      </c>
      <c r="E32" s="3">
        <v>3137.986</v>
      </c>
      <c r="F32" s="3">
        <v>1970.3419999999999</v>
      </c>
      <c r="G32" s="3">
        <v>1965.3419999999999</v>
      </c>
      <c r="H32" s="4">
        <f t="shared" si="0"/>
        <v>0.6263068095268749</v>
      </c>
    </row>
    <row r="33" spans="1:8" s="5" customFormat="1" ht="30">
      <c r="A33" s="1" t="s">
        <v>16</v>
      </c>
      <c r="B33" s="1" t="s">
        <v>17</v>
      </c>
      <c r="C33" s="1" t="s">
        <v>61</v>
      </c>
      <c r="D33" s="2" t="s">
        <v>62</v>
      </c>
      <c r="E33" s="3">
        <v>55.852000000000004</v>
      </c>
      <c r="F33" s="3">
        <v>44.737</v>
      </c>
      <c r="G33" s="3">
        <v>43.737</v>
      </c>
      <c r="H33" s="4">
        <f t="shared" si="0"/>
        <v>0.7830874453913915</v>
      </c>
    </row>
    <row r="34" spans="1:8" s="5" customFormat="1" ht="30">
      <c r="A34" s="1" t="s">
        <v>16</v>
      </c>
      <c r="B34" s="1" t="s">
        <v>17</v>
      </c>
      <c r="C34" s="1" t="s">
        <v>120</v>
      </c>
      <c r="D34" s="2" t="s">
        <v>149</v>
      </c>
      <c r="E34" s="3">
        <v>1.105</v>
      </c>
      <c r="F34" s="3">
        <v>1.105</v>
      </c>
      <c r="G34" s="3">
        <v>1.105</v>
      </c>
      <c r="H34" s="4">
        <f t="shared" si="0"/>
        <v>1</v>
      </c>
    </row>
    <row r="35" spans="1:8" s="5" customFormat="1" ht="15">
      <c r="A35" s="1" t="s">
        <v>16</v>
      </c>
      <c r="B35" s="1" t="s">
        <v>17</v>
      </c>
      <c r="C35" s="1" t="s">
        <v>162</v>
      </c>
      <c r="D35" s="2" t="s">
        <v>163</v>
      </c>
      <c r="E35" s="3">
        <v>120</v>
      </c>
      <c r="F35" s="3">
        <v>30</v>
      </c>
      <c r="G35" s="3">
        <v>30</v>
      </c>
      <c r="H35" s="4">
        <f t="shared" si="0"/>
        <v>0.25</v>
      </c>
    </row>
    <row r="36" spans="1:8" s="5" customFormat="1" ht="15">
      <c r="A36" s="1" t="s">
        <v>16</v>
      </c>
      <c r="B36" s="1" t="s">
        <v>17</v>
      </c>
      <c r="C36" s="1" t="s">
        <v>106</v>
      </c>
      <c r="D36" s="2" t="s">
        <v>107</v>
      </c>
      <c r="E36" s="3">
        <v>60</v>
      </c>
      <c r="F36" s="3">
        <v>60</v>
      </c>
      <c r="G36" s="3">
        <v>60</v>
      </c>
      <c r="H36" s="4">
        <f t="shared" si="0"/>
        <v>1</v>
      </c>
    </row>
    <row r="37" spans="1:8" s="5" customFormat="1" ht="45">
      <c r="A37" s="1">
        <v>1</v>
      </c>
      <c r="B37" s="1" t="s">
        <v>17</v>
      </c>
      <c r="C37" s="1" t="s">
        <v>77</v>
      </c>
      <c r="D37" s="2" t="s">
        <v>78</v>
      </c>
      <c r="E37" s="3">
        <v>5572.389</v>
      </c>
      <c r="F37" s="3">
        <v>5572.389</v>
      </c>
      <c r="G37" s="3">
        <v>5572.389</v>
      </c>
      <c r="H37" s="4">
        <f t="shared" si="0"/>
        <v>1</v>
      </c>
    </row>
    <row r="38" spans="1:8" s="5" customFormat="1" ht="60">
      <c r="A38" s="1">
        <v>1</v>
      </c>
      <c r="B38" s="1" t="s">
        <v>17</v>
      </c>
      <c r="C38" s="1" t="s">
        <v>63</v>
      </c>
      <c r="D38" s="2" t="s">
        <v>64</v>
      </c>
      <c r="E38" s="3">
        <v>18753.2</v>
      </c>
      <c r="F38" s="3">
        <v>15770.220000000001</v>
      </c>
      <c r="G38" s="3">
        <v>15638.863000000001</v>
      </c>
      <c r="H38" s="4">
        <f t="shared" si="0"/>
        <v>0.833930369216987</v>
      </c>
    </row>
    <row r="39" spans="1:8" s="25" customFormat="1" ht="30">
      <c r="A39" s="20">
        <v>1</v>
      </c>
      <c r="B39" s="20" t="s">
        <v>20</v>
      </c>
      <c r="C39" s="21"/>
      <c r="D39" s="22" t="s">
        <v>124</v>
      </c>
      <c r="E39" s="23">
        <f>E40</f>
        <v>77</v>
      </c>
      <c r="F39" s="23">
        <f>F40</f>
        <v>0</v>
      </c>
      <c r="G39" s="23">
        <f>G40</f>
        <v>0</v>
      </c>
      <c r="H39" s="24">
        <f>G39/E39</f>
        <v>0</v>
      </c>
    </row>
    <row r="40" spans="1:8" s="5" customFormat="1" ht="30">
      <c r="A40" s="1" t="s">
        <v>16</v>
      </c>
      <c r="B40" s="1" t="s">
        <v>20</v>
      </c>
      <c r="C40" s="1" t="s">
        <v>59</v>
      </c>
      <c r="D40" s="2" t="s">
        <v>60</v>
      </c>
      <c r="E40" s="3">
        <v>77</v>
      </c>
      <c r="F40" s="3">
        <v>0</v>
      </c>
      <c r="G40" s="3">
        <v>0</v>
      </c>
      <c r="H40" s="4">
        <f t="shared" si="0"/>
        <v>0</v>
      </c>
    </row>
    <row r="41" spans="1:8" s="5" customFormat="1" ht="15">
      <c r="A41" s="1"/>
      <c r="B41" s="1"/>
      <c r="C41" s="1"/>
      <c r="D41" s="2"/>
      <c r="E41" s="3"/>
      <c r="F41" s="3"/>
      <c r="G41" s="3"/>
      <c r="H41" s="4"/>
    </row>
    <row r="42" spans="1:8" s="19" customFormat="1" ht="42.75">
      <c r="A42" s="18" t="s">
        <v>20</v>
      </c>
      <c r="B42" s="18"/>
      <c r="C42" s="14"/>
      <c r="D42" s="13" t="s">
        <v>4</v>
      </c>
      <c r="E42" s="15">
        <f>E43+E47+E51</f>
        <v>31328.564999999995</v>
      </c>
      <c r="F42" s="15">
        <f>F43+F47+F51</f>
        <v>23276.864999999998</v>
      </c>
      <c r="G42" s="15">
        <f>G43+G47+G51</f>
        <v>23276.843</v>
      </c>
      <c r="H42" s="16">
        <f aca="true" t="shared" si="1" ref="H42:H50">G42/E42</f>
        <v>0.7429910370934643</v>
      </c>
    </row>
    <row r="43" spans="1:8" s="25" customFormat="1" ht="28.5">
      <c r="A43" s="20" t="s">
        <v>20</v>
      </c>
      <c r="B43" s="20" t="s">
        <v>16</v>
      </c>
      <c r="C43" s="26"/>
      <c r="D43" s="27" t="s">
        <v>24</v>
      </c>
      <c r="E43" s="23">
        <f>SUM(E44:E46)</f>
        <v>25611.172</v>
      </c>
      <c r="F43" s="23">
        <f>SUM(F44:F46)</f>
        <v>19313.644999999997</v>
      </c>
      <c r="G43" s="23">
        <f>SUM(G44:G46)</f>
        <v>19313.625</v>
      </c>
      <c r="H43" s="24">
        <f t="shared" si="1"/>
        <v>0.7541093785165318</v>
      </c>
    </row>
    <row r="44" spans="1:8" s="5" customFormat="1" ht="30">
      <c r="A44" s="1" t="s">
        <v>20</v>
      </c>
      <c r="B44" s="1" t="s">
        <v>16</v>
      </c>
      <c r="C44" s="1" t="s">
        <v>104</v>
      </c>
      <c r="D44" s="2" t="s">
        <v>105</v>
      </c>
      <c r="E44" s="3">
        <v>7049.913</v>
      </c>
      <c r="F44" s="3">
        <v>6049.913</v>
      </c>
      <c r="G44" s="3">
        <v>6049.913</v>
      </c>
      <c r="H44" s="4">
        <f t="shared" si="1"/>
        <v>0.8581542779322241</v>
      </c>
    </row>
    <row r="45" spans="1:8" s="5" customFormat="1" ht="30">
      <c r="A45" s="1" t="s">
        <v>20</v>
      </c>
      <c r="B45" s="1" t="s">
        <v>16</v>
      </c>
      <c r="C45" s="1" t="s">
        <v>59</v>
      </c>
      <c r="D45" s="2" t="s">
        <v>60</v>
      </c>
      <c r="E45" s="3">
        <v>17524.259</v>
      </c>
      <c r="F45" s="3">
        <v>12226.731999999998</v>
      </c>
      <c r="G45" s="3">
        <v>12226.712</v>
      </c>
      <c r="H45" s="4">
        <f t="shared" si="1"/>
        <v>0.6977020825816374</v>
      </c>
    </row>
    <row r="46" spans="1:8" s="5" customFormat="1" ht="60">
      <c r="A46" s="1" t="s">
        <v>20</v>
      </c>
      <c r="B46" s="1" t="s">
        <v>16</v>
      </c>
      <c r="C46" s="1" t="s">
        <v>118</v>
      </c>
      <c r="D46" s="2" t="s">
        <v>119</v>
      </c>
      <c r="E46" s="3">
        <v>1037</v>
      </c>
      <c r="F46" s="3">
        <v>1037</v>
      </c>
      <c r="G46" s="3">
        <v>1037</v>
      </c>
      <c r="H46" s="4">
        <f t="shared" si="1"/>
        <v>1</v>
      </c>
    </row>
    <row r="47" spans="1:8" s="25" customFormat="1" ht="28.5">
      <c r="A47" s="20" t="s">
        <v>20</v>
      </c>
      <c r="B47" s="20" t="s">
        <v>17</v>
      </c>
      <c r="C47" s="26"/>
      <c r="D47" s="27" t="s">
        <v>25</v>
      </c>
      <c r="E47" s="23">
        <f>SUM(E48:E50)</f>
        <v>2886.2929999999997</v>
      </c>
      <c r="F47" s="23">
        <f>SUM(F48:F50)</f>
        <v>1664.9330000000002</v>
      </c>
      <c r="G47" s="23">
        <f>SUM(G48:G50)</f>
        <v>1664.9330000000002</v>
      </c>
      <c r="H47" s="24">
        <f t="shared" si="1"/>
        <v>0.5768412978169577</v>
      </c>
    </row>
    <row r="48" spans="1:8" s="5" customFormat="1" ht="30">
      <c r="A48" s="1" t="s">
        <v>20</v>
      </c>
      <c r="B48" s="1" t="s">
        <v>17</v>
      </c>
      <c r="C48" s="1" t="s">
        <v>59</v>
      </c>
      <c r="D48" s="2" t="s">
        <v>60</v>
      </c>
      <c r="E48" s="3">
        <v>1227.193</v>
      </c>
      <c r="F48" s="3">
        <v>943.224</v>
      </c>
      <c r="G48" s="3">
        <v>943.224</v>
      </c>
      <c r="H48" s="4">
        <f t="shared" si="1"/>
        <v>0.7686028196053922</v>
      </c>
    </row>
    <row r="49" spans="1:8" s="5" customFormat="1" ht="15">
      <c r="A49" s="1" t="s">
        <v>20</v>
      </c>
      <c r="B49" s="1" t="s">
        <v>17</v>
      </c>
      <c r="C49" s="1" t="s">
        <v>81</v>
      </c>
      <c r="D49" s="2" t="s">
        <v>82</v>
      </c>
      <c r="E49" s="3">
        <v>355</v>
      </c>
      <c r="F49" s="3">
        <v>355</v>
      </c>
      <c r="G49" s="3">
        <v>355</v>
      </c>
      <c r="H49" s="4">
        <f t="shared" si="1"/>
        <v>1</v>
      </c>
    </row>
    <row r="50" spans="1:8" s="5" customFormat="1" ht="60">
      <c r="A50" s="1" t="s">
        <v>20</v>
      </c>
      <c r="B50" s="1" t="s">
        <v>17</v>
      </c>
      <c r="C50" s="1" t="s">
        <v>118</v>
      </c>
      <c r="D50" s="2" t="s">
        <v>119</v>
      </c>
      <c r="E50" s="3">
        <v>1304.1</v>
      </c>
      <c r="F50" s="3">
        <v>366.709</v>
      </c>
      <c r="G50" s="3">
        <v>366.709</v>
      </c>
      <c r="H50" s="4">
        <f t="shared" si="1"/>
        <v>0.2811969940955448</v>
      </c>
    </row>
    <row r="51" spans="1:8" s="25" customFormat="1" ht="71.25">
      <c r="A51" s="20" t="s">
        <v>20</v>
      </c>
      <c r="B51" s="20" t="s">
        <v>20</v>
      </c>
      <c r="C51" s="26"/>
      <c r="D51" s="27" t="s">
        <v>26</v>
      </c>
      <c r="E51" s="23">
        <f>SUM(E52:E56)</f>
        <v>2831.0999999999995</v>
      </c>
      <c r="F51" s="23">
        <f>SUM(F52:F56)</f>
        <v>2298.287</v>
      </c>
      <c r="G51" s="23">
        <f>SUM(G52:G56)</f>
        <v>2298.285</v>
      </c>
      <c r="H51" s="24">
        <f aca="true" t="shared" si="2" ref="H51:H56">G51/E51</f>
        <v>0.8117993006251988</v>
      </c>
    </row>
    <row r="52" spans="1:8" s="5" customFormat="1" ht="15">
      <c r="A52" s="1" t="s">
        <v>20</v>
      </c>
      <c r="B52" s="1" t="s">
        <v>20</v>
      </c>
      <c r="C52" s="1" t="s">
        <v>53</v>
      </c>
      <c r="D52" s="2" t="s">
        <v>54</v>
      </c>
      <c r="E52" s="3">
        <v>1978.87</v>
      </c>
      <c r="F52" s="3">
        <v>1623.499</v>
      </c>
      <c r="G52" s="3">
        <v>1623.497</v>
      </c>
      <c r="H52" s="4">
        <f t="shared" si="2"/>
        <v>0.8204161971226004</v>
      </c>
    </row>
    <row r="53" spans="1:8" s="5" customFormat="1" ht="45">
      <c r="A53" s="1" t="s">
        <v>20</v>
      </c>
      <c r="B53" s="1" t="s">
        <v>20</v>
      </c>
      <c r="C53" s="1" t="s">
        <v>57</v>
      </c>
      <c r="D53" s="2" t="s">
        <v>58</v>
      </c>
      <c r="E53" s="3">
        <v>618.057</v>
      </c>
      <c r="F53" s="3">
        <v>459.619</v>
      </c>
      <c r="G53" s="3">
        <v>459.619</v>
      </c>
      <c r="H53" s="4">
        <f t="shared" si="2"/>
        <v>0.7436514755111584</v>
      </c>
    </row>
    <row r="54" spans="1:8" s="5" customFormat="1" ht="15" customHeight="1">
      <c r="A54" s="1" t="s">
        <v>20</v>
      </c>
      <c r="B54" s="1" t="s">
        <v>20</v>
      </c>
      <c r="C54" s="1" t="s">
        <v>59</v>
      </c>
      <c r="D54" s="2" t="s">
        <v>60</v>
      </c>
      <c r="E54" s="3">
        <v>159.673</v>
      </c>
      <c r="F54" s="3">
        <v>159.169</v>
      </c>
      <c r="G54" s="3">
        <v>159.169</v>
      </c>
      <c r="H54" s="4">
        <f t="shared" si="2"/>
        <v>0.9968435490032755</v>
      </c>
    </row>
    <row r="55" spans="1:8" s="5" customFormat="1" ht="15" customHeight="1">
      <c r="A55" s="1" t="s">
        <v>20</v>
      </c>
      <c r="B55" s="1" t="s">
        <v>20</v>
      </c>
      <c r="C55" s="1" t="s">
        <v>61</v>
      </c>
      <c r="D55" s="2" t="s">
        <v>62</v>
      </c>
      <c r="E55" s="3">
        <v>2</v>
      </c>
      <c r="F55" s="3">
        <v>0</v>
      </c>
      <c r="G55" s="3">
        <v>0</v>
      </c>
      <c r="H55" s="4">
        <f t="shared" si="2"/>
        <v>0</v>
      </c>
    </row>
    <row r="56" spans="1:8" s="5" customFormat="1" ht="15" customHeight="1">
      <c r="A56" s="1" t="s">
        <v>20</v>
      </c>
      <c r="B56" s="1" t="s">
        <v>20</v>
      </c>
      <c r="C56" s="1" t="s">
        <v>69</v>
      </c>
      <c r="D56" s="2" t="s">
        <v>70</v>
      </c>
      <c r="E56" s="3">
        <v>72.5</v>
      </c>
      <c r="F56" s="3">
        <v>56</v>
      </c>
      <c r="G56" s="3">
        <v>56</v>
      </c>
      <c r="H56" s="4">
        <f t="shared" si="2"/>
        <v>0.7724137931034483</v>
      </c>
    </row>
    <row r="57" spans="1:8" s="5" customFormat="1" ht="15">
      <c r="A57" s="1"/>
      <c r="B57" s="1"/>
      <c r="C57" s="1"/>
      <c r="D57" s="2"/>
      <c r="E57" s="3"/>
      <c r="F57" s="3"/>
      <c r="G57" s="3"/>
      <c r="H57" s="4"/>
    </row>
    <row r="58" spans="1:8" s="19" customFormat="1" ht="42.75">
      <c r="A58" s="18" t="s">
        <v>21</v>
      </c>
      <c r="B58" s="18"/>
      <c r="C58" s="14"/>
      <c r="D58" s="13" t="s">
        <v>5</v>
      </c>
      <c r="E58" s="15">
        <f>E59+E61+E63</f>
        <v>7540.1</v>
      </c>
      <c r="F58" s="15">
        <f>F59+F61+F63</f>
        <v>5243.0070000000005</v>
      </c>
      <c r="G58" s="15">
        <f>G59+G61+G63</f>
        <v>5231.192000000001</v>
      </c>
      <c r="H58" s="16">
        <f>G58/E58</f>
        <v>0.6937828410763783</v>
      </c>
    </row>
    <row r="59" spans="1:8" s="25" customFormat="1" ht="60">
      <c r="A59" s="20" t="s">
        <v>21</v>
      </c>
      <c r="B59" s="20" t="s">
        <v>16</v>
      </c>
      <c r="C59" s="21"/>
      <c r="D59" s="22" t="s">
        <v>97</v>
      </c>
      <c r="E59" s="23">
        <f>SUM(E60:E60)</f>
        <v>972</v>
      </c>
      <c r="F59" s="23">
        <f>SUM(F60:F60)</f>
        <v>321.658</v>
      </c>
      <c r="G59" s="23">
        <f>SUM(G60:G60)</f>
        <v>321.658</v>
      </c>
      <c r="H59" s="24">
        <f>G59/E59</f>
        <v>0.3309238683127572</v>
      </c>
    </row>
    <row r="60" spans="1:8" s="5" customFormat="1" ht="30">
      <c r="A60" s="1" t="s">
        <v>21</v>
      </c>
      <c r="B60" s="1" t="s">
        <v>16</v>
      </c>
      <c r="C60" s="1" t="s">
        <v>59</v>
      </c>
      <c r="D60" s="2" t="s">
        <v>60</v>
      </c>
      <c r="E60" s="3">
        <v>972</v>
      </c>
      <c r="F60" s="3">
        <v>321.658</v>
      </c>
      <c r="G60" s="3">
        <v>321.658</v>
      </c>
      <c r="H60" s="4">
        <f>G60/E60</f>
        <v>0.3309238683127572</v>
      </c>
    </row>
    <row r="61" spans="1:8" s="25" customFormat="1" ht="45">
      <c r="A61" s="20" t="s">
        <v>21</v>
      </c>
      <c r="B61" s="20" t="s">
        <v>17</v>
      </c>
      <c r="C61" s="21"/>
      <c r="D61" s="22" t="s">
        <v>27</v>
      </c>
      <c r="E61" s="23">
        <f>SUM(E62:E62)</f>
        <v>0</v>
      </c>
      <c r="F61" s="23">
        <f>SUM(F62:F62)</f>
        <v>0</v>
      </c>
      <c r="G61" s="23">
        <f>SUM(G62:G62)</f>
        <v>0</v>
      </c>
      <c r="H61" s="24"/>
    </row>
    <row r="62" spans="1:8" s="5" customFormat="1" ht="15" customHeight="1" hidden="1">
      <c r="A62" s="1" t="s">
        <v>21</v>
      </c>
      <c r="B62" s="1" t="s">
        <v>17</v>
      </c>
      <c r="C62" s="1"/>
      <c r="D62" s="2"/>
      <c r="E62" s="3"/>
      <c r="F62" s="3"/>
      <c r="G62" s="3"/>
      <c r="H62" s="4" t="e">
        <f>G62/E62</f>
        <v>#DIV/0!</v>
      </c>
    </row>
    <row r="63" spans="1:8" s="25" customFormat="1" ht="30">
      <c r="A63" s="20" t="s">
        <v>21</v>
      </c>
      <c r="B63" s="20" t="s">
        <v>20</v>
      </c>
      <c r="C63" s="21"/>
      <c r="D63" s="22" t="s">
        <v>98</v>
      </c>
      <c r="E63" s="23">
        <f>SUM(E64:E70)</f>
        <v>6568.1</v>
      </c>
      <c r="F63" s="23">
        <f>SUM(F64:F70)</f>
        <v>4921.349</v>
      </c>
      <c r="G63" s="23">
        <f>SUM(G64:G70)</f>
        <v>4909.534000000001</v>
      </c>
      <c r="H63" s="24">
        <f>G63/E63</f>
        <v>0.7474816156879464</v>
      </c>
    </row>
    <row r="64" spans="1:8" s="5" customFormat="1" ht="15">
      <c r="A64" s="1" t="s">
        <v>21</v>
      </c>
      <c r="B64" s="1" t="s">
        <v>20</v>
      </c>
      <c r="C64" s="1" t="s">
        <v>53</v>
      </c>
      <c r="D64" s="2" t="s">
        <v>108</v>
      </c>
      <c r="E64" s="3">
        <v>2569.124</v>
      </c>
      <c r="F64" s="3">
        <v>1969.242</v>
      </c>
      <c r="G64" s="3">
        <v>1960.531</v>
      </c>
      <c r="H64" s="4">
        <f aca="true" t="shared" si="3" ref="H64:H70">G64/E64</f>
        <v>0.7631126407289022</v>
      </c>
    </row>
    <row r="65" spans="1:8" s="5" customFormat="1" ht="30">
      <c r="A65" s="1" t="s">
        <v>21</v>
      </c>
      <c r="B65" s="1" t="s">
        <v>20</v>
      </c>
      <c r="C65" s="1" t="s">
        <v>55</v>
      </c>
      <c r="D65" s="2" t="s">
        <v>109</v>
      </c>
      <c r="E65" s="3">
        <v>39.15</v>
      </c>
      <c r="F65" s="3">
        <v>26.003</v>
      </c>
      <c r="G65" s="3">
        <v>22.9</v>
      </c>
      <c r="H65" s="4">
        <f t="shared" si="3"/>
        <v>0.5849297573435505</v>
      </c>
    </row>
    <row r="66" spans="1:8" s="5" customFormat="1" ht="45">
      <c r="A66" s="1" t="s">
        <v>21</v>
      </c>
      <c r="B66" s="1" t="s">
        <v>20</v>
      </c>
      <c r="C66" s="1" t="s">
        <v>57</v>
      </c>
      <c r="D66" s="2" t="s">
        <v>110</v>
      </c>
      <c r="E66" s="3">
        <v>775.876</v>
      </c>
      <c r="F66" s="3">
        <v>540.516</v>
      </c>
      <c r="G66" s="3">
        <v>540.516</v>
      </c>
      <c r="H66" s="4">
        <f t="shared" si="3"/>
        <v>0.6966525578829607</v>
      </c>
    </row>
    <row r="67" spans="1:8" s="5" customFormat="1" ht="30">
      <c r="A67" s="1" t="s">
        <v>21</v>
      </c>
      <c r="B67" s="1" t="s">
        <v>20</v>
      </c>
      <c r="C67" s="1" t="s">
        <v>71</v>
      </c>
      <c r="D67" s="2" t="s">
        <v>72</v>
      </c>
      <c r="E67" s="3">
        <v>2394.624</v>
      </c>
      <c r="F67" s="3">
        <v>1853.182</v>
      </c>
      <c r="G67" s="3">
        <v>1853.181</v>
      </c>
      <c r="H67" s="4">
        <f t="shared" si="3"/>
        <v>0.7738922686818475</v>
      </c>
    </row>
    <row r="68" spans="1:8" s="5" customFormat="1" ht="30">
      <c r="A68" s="1" t="s">
        <v>21</v>
      </c>
      <c r="B68" s="1" t="s">
        <v>20</v>
      </c>
      <c r="C68" s="1" t="s">
        <v>73</v>
      </c>
      <c r="D68" s="2" t="s">
        <v>74</v>
      </c>
      <c r="E68" s="3">
        <v>5.8</v>
      </c>
      <c r="F68" s="3">
        <v>0</v>
      </c>
      <c r="G68" s="3">
        <v>0</v>
      </c>
      <c r="H68" s="4">
        <f t="shared" si="3"/>
        <v>0</v>
      </c>
    </row>
    <row r="69" spans="1:8" s="5" customFormat="1" ht="45">
      <c r="A69" s="1" t="s">
        <v>21</v>
      </c>
      <c r="B69" s="1" t="s">
        <v>20</v>
      </c>
      <c r="C69" s="1" t="s">
        <v>75</v>
      </c>
      <c r="D69" s="2" t="s">
        <v>76</v>
      </c>
      <c r="E69" s="3">
        <v>723.176</v>
      </c>
      <c r="F69" s="3">
        <v>523.845</v>
      </c>
      <c r="G69" s="3">
        <v>523.845</v>
      </c>
      <c r="H69" s="4">
        <f t="shared" si="3"/>
        <v>0.7243672356383508</v>
      </c>
    </row>
    <row r="70" spans="1:8" s="5" customFormat="1" ht="30">
      <c r="A70" s="1" t="s">
        <v>21</v>
      </c>
      <c r="B70" s="1" t="s">
        <v>20</v>
      </c>
      <c r="C70" s="1" t="s">
        <v>59</v>
      </c>
      <c r="D70" s="2" t="s">
        <v>60</v>
      </c>
      <c r="E70" s="3">
        <v>60.35</v>
      </c>
      <c r="F70" s="3">
        <v>8.561</v>
      </c>
      <c r="G70" s="3">
        <v>8.561</v>
      </c>
      <c r="H70" s="4">
        <f t="shared" si="3"/>
        <v>0.14185584092792047</v>
      </c>
    </row>
    <row r="71" spans="1:8" s="5" customFormat="1" ht="15">
      <c r="A71" s="1"/>
      <c r="B71" s="1"/>
      <c r="C71" s="1"/>
      <c r="D71" s="2"/>
      <c r="E71" s="3"/>
      <c r="F71" s="3"/>
      <c r="G71" s="3"/>
      <c r="H71" s="4"/>
    </row>
    <row r="72" spans="1:8" s="19" customFormat="1" ht="14.25">
      <c r="A72" s="18" t="s">
        <v>22</v>
      </c>
      <c r="B72" s="18"/>
      <c r="C72" s="14"/>
      <c r="D72" s="13" t="s">
        <v>6</v>
      </c>
      <c r="E72" s="15">
        <f>E73+E82+E87+E94</f>
        <v>126134.284</v>
      </c>
      <c r="F72" s="15">
        <f>F73+F82+F87+F94</f>
        <v>84379.15800000001</v>
      </c>
      <c r="G72" s="15">
        <f>G73+G82+G87+G94</f>
        <v>84333.246</v>
      </c>
      <c r="H72" s="16">
        <f>G72/E72</f>
        <v>0.6685989195451413</v>
      </c>
    </row>
    <row r="73" spans="1:8" s="25" customFormat="1" ht="30">
      <c r="A73" s="20" t="s">
        <v>22</v>
      </c>
      <c r="B73" s="20" t="s">
        <v>16</v>
      </c>
      <c r="C73" s="21"/>
      <c r="D73" s="22" t="s">
        <v>143</v>
      </c>
      <c r="E73" s="23">
        <f>SUM(E74:E81)</f>
        <v>55890.994</v>
      </c>
      <c r="F73" s="23">
        <f>SUM(F74:F81)</f>
        <v>35975.283</v>
      </c>
      <c r="G73" s="23">
        <f>SUM(G74:G81)</f>
        <v>35956.512</v>
      </c>
      <c r="H73" s="28">
        <f aca="true" t="shared" si="4" ref="H73:H81">G73/E73</f>
        <v>0.6433328417812717</v>
      </c>
    </row>
    <row r="74" spans="1:8" s="5" customFormat="1" ht="15">
      <c r="A74" s="1" t="s">
        <v>22</v>
      </c>
      <c r="B74" s="1" t="s">
        <v>16</v>
      </c>
      <c r="C74" s="1" t="s">
        <v>53</v>
      </c>
      <c r="D74" s="2" t="s">
        <v>108</v>
      </c>
      <c r="E74" s="3">
        <v>26537.861</v>
      </c>
      <c r="F74" s="3">
        <v>16006.265</v>
      </c>
      <c r="G74" s="3">
        <v>15992.048999999999</v>
      </c>
      <c r="H74" s="4">
        <f t="shared" si="4"/>
        <v>0.6026125843375244</v>
      </c>
    </row>
    <row r="75" spans="1:8" s="5" customFormat="1" ht="30">
      <c r="A75" s="1" t="s">
        <v>22</v>
      </c>
      <c r="B75" s="1" t="s">
        <v>16</v>
      </c>
      <c r="C75" s="1" t="s">
        <v>55</v>
      </c>
      <c r="D75" s="2" t="s">
        <v>56</v>
      </c>
      <c r="E75" s="3">
        <v>10</v>
      </c>
      <c r="F75" s="3">
        <v>2.02</v>
      </c>
      <c r="G75" s="3">
        <v>2.02</v>
      </c>
      <c r="H75" s="4">
        <f t="shared" si="4"/>
        <v>0.202</v>
      </c>
    </row>
    <row r="76" spans="1:8" s="5" customFormat="1" ht="45">
      <c r="A76" s="1" t="s">
        <v>22</v>
      </c>
      <c r="B76" s="1" t="s">
        <v>16</v>
      </c>
      <c r="C76" s="1" t="s">
        <v>57</v>
      </c>
      <c r="D76" s="2" t="s">
        <v>110</v>
      </c>
      <c r="E76" s="3">
        <v>7976.957</v>
      </c>
      <c r="F76" s="3">
        <v>4542.055</v>
      </c>
      <c r="G76" s="3">
        <v>4542.055</v>
      </c>
      <c r="H76" s="4">
        <f t="shared" si="4"/>
        <v>0.5693969517448821</v>
      </c>
    </row>
    <row r="77" spans="1:8" s="5" customFormat="1" ht="30">
      <c r="A77" s="1" t="s">
        <v>22</v>
      </c>
      <c r="B77" s="1" t="s">
        <v>16</v>
      </c>
      <c r="C77" s="1" t="s">
        <v>59</v>
      </c>
      <c r="D77" s="2" t="s">
        <v>60</v>
      </c>
      <c r="E77" s="3">
        <v>750.596</v>
      </c>
      <c r="F77" s="3">
        <v>330.741</v>
      </c>
      <c r="G77" s="3">
        <v>330.741</v>
      </c>
      <c r="H77" s="4">
        <f t="shared" si="4"/>
        <v>0.44063783979664156</v>
      </c>
    </row>
    <row r="78" spans="1:8" s="5" customFormat="1" ht="30">
      <c r="A78" s="1" t="s">
        <v>22</v>
      </c>
      <c r="B78" s="1" t="s">
        <v>16</v>
      </c>
      <c r="C78" s="1" t="s">
        <v>61</v>
      </c>
      <c r="D78" s="2" t="s">
        <v>62</v>
      </c>
      <c r="E78" s="3">
        <v>28.282</v>
      </c>
      <c r="F78" s="3">
        <v>28.202</v>
      </c>
      <c r="G78" s="3">
        <v>28.202</v>
      </c>
      <c r="H78" s="4">
        <f t="shared" si="4"/>
        <v>0.997171345732268</v>
      </c>
    </row>
    <row r="79" spans="1:8" s="5" customFormat="1" ht="60">
      <c r="A79" s="1" t="s">
        <v>22</v>
      </c>
      <c r="B79" s="1" t="s">
        <v>16</v>
      </c>
      <c r="C79" s="1" t="s">
        <v>63</v>
      </c>
      <c r="D79" s="2" t="s">
        <v>64</v>
      </c>
      <c r="E79" s="3">
        <v>20357.098</v>
      </c>
      <c r="F79" s="3">
        <v>14842.7</v>
      </c>
      <c r="G79" s="3">
        <v>14838.145</v>
      </c>
      <c r="H79" s="4">
        <f t="shared" si="4"/>
        <v>0.7288929394553192</v>
      </c>
    </row>
    <row r="80" spans="1:8" s="5" customFormat="1" ht="15">
      <c r="A80" s="1" t="s">
        <v>22</v>
      </c>
      <c r="B80" s="1" t="s">
        <v>16</v>
      </c>
      <c r="C80" s="1" t="s">
        <v>65</v>
      </c>
      <c r="D80" s="2" t="s">
        <v>66</v>
      </c>
      <c r="E80" s="3">
        <v>223.3</v>
      </c>
      <c r="F80" s="3">
        <v>223.3</v>
      </c>
      <c r="G80" s="3">
        <v>223.3</v>
      </c>
      <c r="H80" s="4">
        <f t="shared" si="4"/>
        <v>1</v>
      </c>
    </row>
    <row r="81" spans="1:8" s="5" customFormat="1" ht="15">
      <c r="A81" s="1" t="s">
        <v>22</v>
      </c>
      <c r="B81" s="1" t="s">
        <v>16</v>
      </c>
      <c r="C81" s="1" t="s">
        <v>67</v>
      </c>
      <c r="D81" s="2" t="s">
        <v>68</v>
      </c>
      <c r="E81" s="3">
        <v>6.9</v>
      </c>
      <c r="F81" s="3">
        <v>0</v>
      </c>
      <c r="G81" s="3">
        <v>0</v>
      </c>
      <c r="H81" s="4">
        <f t="shared" si="4"/>
        <v>0</v>
      </c>
    </row>
    <row r="82" spans="1:8" s="25" customFormat="1" ht="30">
      <c r="A82" s="20" t="s">
        <v>22</v>
      </c>
      <c r="B82" s="20" t="s">
        <v>17</v>
      </c>
      <c r="C82" s="21"/>
      <c r="D82" s="22" t="s">
        <v>28</v>
      </c>
      <c r="E82" s="23">
        <f>SUM(E83:E86)</f>
        <v>1765.7749999999999</v>
      </c>
      <c r="F82" s="23">
        <f>SUM(F83:F86)</f>
        <v>1243.6119999999999</v>
      </c>
      <c r="G82" s="23">
        <f>SUM(G83:G86)</f>
        <v>1236.8919999999998</v>
      </c>
      <c r="H82" s="28">
        <f>G82/E82</f>
        <v>0.7004810918718409</v>
      </c>
    </row>
    <row r="83" spans="1:8" s="5" customFormat="1" ht="15">
      <c r="A83" s="1" t="s">
        <v>22</v>
      </c>
      <c r="B83" s="1" t="s">
        <v>17</v>
      </c>
      <c r="C83" s="1" t="s">
        <v>53</v>
      </c>
      <c r="D83" s="2" t="s">
        <v>54</v>
      </c>
      <c r="E83" s="3">
        <v>750.269</v>
      </c>
      <c r="F83" s="3">
        <v>570.12</v>
      </c>
      <c r="G83" s="3">
        <v>565.302</v>
      </c>
      <c r="H83" s="4">
        <f>G83/E83</f>
        <v>0.7534657569485078</v>
      </c>
    </row>
    <row r="84" spans="1:8" s="5" customFormat="1" ht="30">
      <c r="A84" s="1" t="s">
        <v>22</v>
      </c>
      <c r="B84" s="1" t="s">
        <v>17</v>
      </c>
      <c r="C84" s="1" t="s">
        <v>55</v>
      </c>
      <c r="D84" s="2" t="s">
        <v>56</v>
      </c>
      <c r="E84" s="3">
        <v>4.108</v>
      </c>
      <c r="F84" s="3">
        <v>4.108</v>
      </c>
      <c r="G84" s="3">
        <v>4.108</v>
      </c>
      <c r="H84" s="4">
        <f>G84/E84</f>
        <v>1</v>
      </c>
    </row>
    <row r="85" spans="1:8" s="5" customFormat="1" ht="45">
      <c r="A85" s="1" t="s">
        <v>22</v>
      </c>
      <c r="B85" s="1" t="s">
        <v>17</v>
      </c>
      <c r="C85" s="1" t="s">
        <v>57</v>
      </c>
      <c r="D85" s="2" t="s">
        <v>58</v>
      </c>
      <c r="E85" s="3">
        <v>226.582</v>
      </c>
      <c r="F85" s="3">
        <v>153.55999999999997</v>
      </c>
      <c r="G85" s="3">
        <v>153.55999999999997</v>
      </c>
      <c r="H85" s="4">
        <f>G85/E85</f>
        <v>0.6777237379844824</v>
      </c>
    </row>
    <row r="86" spans="1:8" s="5" customFormat="1" ht="30">
      <c r="A86" s="1" t="s">
        <v>22</v>
      </c>
      <c r="B86" s="1" t="s">
        <v>17</v>
      </c>
      <c r="C86" s="1" t="s">
        <v>59</v>
      </c>
      <c r="D86" s="2" t="s">
        <v>60</v>
      </c>
      <c r="E86" s="3">
        <v>784.8159999999999</v>
      </c>
      <c r="F86" s="3">
        <v>515.824</v>
      </c>
      <c r="G86" s="3">
        <v>513.922</v>
      </c>
      <c r="H86" s="4">
        <f>G86/E86</f>
        <v>0.6548311961020163</v>
      </c>
    </row>
    <row r="87" spans="1:8" s="25" customFormat="1" ht="15">
      <c r="A87" s="20" t="s">
        <v>22</v>
      </c>
      <c r="B87" s="20" t="s">
        <v>20</v>
      </c>
      <c r="C87" s="21"/>
      <c r="D87" s="22" t="s">
        <v>114</v>
      </c>
      <c r="E87" s="23">
        <f>SUM(E88:E93)</f>
        <v>53639.049000000006</v>
      </c>
      <c r="F87" s="23">
        <f>SUM(F88:F93)</f>
        <v>36560.898</v>
      </c>
      <c r="G87" s="23">
        <f>SUM(G88:G93)</f>
        <v>36542.07</v>
      </c>
      <c r="H87" s="28">
        <f aca="true" t="shared" si="5" ref="H87:H101">G87/E87</f>
        <v>0.6812587225399912</v>
      </c>
    </row>
    <row r="88" spans="1:8" s="5" customFormat="1" ht="45">
      <c r="A88" s="1" t="s">
        <v>22</v>
      </c>
      <c r="B88" s="1" t="s">
        <v>20</v>
      </c>
      <c r="C88" s="1" t="s">
        <v>100</v>
      </c>
      <c r="D88" s="2" t="s">
        <v>111</v>
      </c>
      <c r="E88" s="3">
        <v>15</v>
      </c>
      <c r="F88" s="3">
        <v>0</v>
      </c>
      <c r="G88" s="3">
        <v>0</v>
      </c>
      <c r="H88" s="4">
        <f t="shared" si="5"/>
        <v>0</v>
      </c>
    </row>
    <row r="89" spans="1:8" s="5" customFormat="1" ht="30">
      <c r="A89" s="1" t="s">
        <v>22</v>
      </c>
      <c r="B89" s="1" t="s">
        <v>20</v>
      </c>
      <c r="C89" s="1" t="s">
        <v>59</v>
      </c>
      <c r="D89" s="2" t="s">
        <v>60</v>
      </c>
      <c r="E89" s="3">
        <v>164.8</v>
      </c>
      <c r="F89" s="3">
        <v>3.1</v>
      </c>
      <c r="G89" s="3">
        <v>3.1</v>
      </c>
      <c r="H89" s="4">
        <f t="shared" si="5"/>
        <v>0.018810679611650484</v>
      </c>
    </row>
    <row r="90" spans="1:8" s="5" customFormat="1" ht="30">
      <c r="A90" s="1" t="s">
        <v>22</v>
      </c>
      <c r="B90" s="1" t="s">
        <v>20</v>
      </c>
      <c r="C90" s="1" t="s">
        <v>61</v>
      </c>
      <c r="D90" s="2" t="s">
        <v>62</v>
      </c>
      <c r="E90" s="3">
        <v>40</v>
      </c>
      <c r="F90" s="3">
        <v>40</v>
      </c>
      <c r="G90" s="3">
        <v>38</v>
      </c>
      <c r="H90" s="4">
        <f t="shared" si="5"/>
        <v>0.95</v>
      </c>
    </row>
    <row r="91" spans="1:8" s="5" customFormat="1" ht="15">
      <c r="A91" s="1" t="s">
        <v>22</v>
      </c>
      <c r="B91" s="1" t="s">
        <v>20</v>
      </c>
      <c r="C91" s="1" t="s">
        <v>106</v>
      </c>
      <c r="D91" s="2" t="s">
        <v>107</v>
      </c>
      <c r="E91" s="3">
        <v>20</v>
      </c>
      <c r="F91" s="3">
        <v>20</v>
      </c>
      <c r="G91" s="3">
        <v>20</v>
      </c>
      <c r="H91" s="4">
        <f t="shared" si="5"/>
        <v>1</v>
      </c>
    </row>
    <row r="92" spans="1:8" s="5" customFormat="1" ht="60">
      <c r="A92" s="1" t="s">
        <v>22</v>
      </c>
      <c r="B92" s="1" t="s">
        <v>20</v>
      </c>
      <c r="C92" s="1" t="s">
        <v>63</v>
      </c>
      <c r="D92" s="2" t="s">
        <v>64</v>
      </c>
      <c r="E92" s="3">
        <v>52461.129</v>
      </c>
      <c r="F92" s="3">
        <v>35710.222</v>
      </c>
      <c r="G92" s="3">
        <v>35693.394</v>
      </c>
      <c r="H92" s="4">
        <f t="shared" si="5"/>
        <v>0.6803779232429404</v>
      </c>
    </row>
    <row r="93" spans="1:8" s="5" customFormat="1" ht="15">
      <c r="A93" s="1" t="s">
        <v>22</v>
      </c>
      <c r="B93" s="1" t="s">
        <v>20</v>
      </c>
      <c r="C93" s="1" t="s">
        <v>65</v>
      </c>
      <c r="D93" s="2" t="s">
        <v>66</v>
      </c>
      <c r="E93" s="3">
        <v>938.12</v>
      </c>
      <c r="F93" s="3">
        <v>787.576</v>
      </c>
      <c r="G93" s="3">
        <v>787.576</v>
      </c>
      <c r="H93" s="4">
        <f t="shared" si="5"/>
        <v>0.8395258602311005</v>
      </c>
    </row>
    <row r="94" spans="1:8" s="25" customFormat="1" ht="30">
      <c r="A94" s="20" t="s">
        <v>22</v>
      </c>
      <c r="B94" s="20" t="s">
        <v>21</v>
      </c>
      <c r="C94" s="21"/>
      <c r="D94" s="22" t="s">
        <v>98</v>
      </c>
      <c r="E94" s="23">
        <f>SUM(E95:E101)</f>
        <v>14838.466</v>
      </c>
      <c r="F94" s="23">
        <f>SUM(F95:F101)</f>
        <v>10599.365000000002</v>
      </c>
      <c r="G94" s="23">
        <f>SUM(G95:G101)</f>
        <v>10597.772</v>
      </c>
      <c r="H94" s="28">
        <f>G94/E94</f>
        <v>0.714209406821433</v>
      </c>
    </row>
    <row r="95" spans="1:8" s="5" customFormat="1" ht="30">
      <c r="A95" s="1" t="s">
        <v>22</v>
      </c>
      <c r="B95" s="1" t="s">
        <v>21</v>
      </c>
      <c r="C95" s="1" t="s">
        <v>55</v>
      </c>
      <c r="D95" s="2" t="s">
        <v>56</v>
      </c>
      <c r="E95" s="3">
        <v>12</v>
      </c>
      <c r="F95" s="3">
        <v>0</v>
      </c>
      <c r="G95" s="3">
        <v>0</v>
      </c>
      <c r="H95" s="4">
        <f t="shared" si="5"/>
        <v>0</v>
      </c>
    </row>
    <row r="96" spans="1:8" s="5" customFormat="1" ht="30">
      <c r="A96" s="1" t="s">
        <v>22</v>
      </c>
      <c r="B96" s="1" t="s">
        <v>21</v>
      </c>
      <c r="C96" s="1" t="s">
        <v>71</v>
      </c>
      <c r="D96" s="2" t="s">
        <v>72</v>
      </c>
      <c r="E96" s="3">
        <v>1673.256</v>
      </c>
      <c r="F96" s="3">
        <v>1158.958</v>
      </c>
      <c r="G96" s="3">
        <v>1158.954</v>
      </c>
      <c r="H96" s="4">
        <f t="shared" si="5"/>
        <v>0.692634002208867</v>
      </c>
    </row>
    <row r="97" spans="1:8" s="5" customFormat="1" ht="30">
      <c r="A97" s="1" t="s">
        <v>22</v>
      </c>
      <c r="B97" s="1" t="s">
        <v>21</v>
      </c>
      <c r="C97" s="1" t="s">
        <v>73</v>
      </c>
      <c r="D97" s="2" t="s">
        <v>74</v>
      </c>
      <c r="E97" s="3">
        <v>10</v>
      </c>
      <c r="F97" s="3">
        <v>3.96</v>
      </c>
      <c r="G97" s="3">
        <v>3.96</v>
      </c>
      <c r="H97" s="4">
        <f t="shared" si="5"/>
        <v>0.396</v>
      </c>
    </row>
    <row r="98" spans="1:8" s="5" customFormat="1" ht="45">
      <c r="A98" s="1" t="s">
        <v>22</v>
      </c>
      <c r="B98" s="1" t="s">
        <v>21</v>
      </c>
      <c r="C98" s="1" t="s">
        <v>75</v>
      </c>
      <c r="D98" s="2" t="s">
        <v>76</v>
      </c>
      <c r="E98" s="3">
        <v>508.344</v>
      </c>
      <c r="F98" s="3">
        <v>320.627</v>
      </c>
      <c r="G98" s="3">
        <v>320.627</v>
      </c>
      <c r="H98" s="4">
        <f t="shared" si="5"/>
        <v>0.63072840438758</v>
      </c>
    </row>
    <row r="99" spans="1:8" s="5" customFormat="1" ht="30">
      <c r="A99" s="1" t="s">
        <v>22</v>
      </c>
      <c r="B99" s="1" t="s">
        <v>21</v>
      </c>
      <c r="C99" s="1" t="s">
        <v>59</v>
      </c>
      <c r="D99" s="2" t="s">
        <v>60</v>
      </c>
      <c r="E99" s="3">
        <v>58</v>
      </c>
      <c r="F99" s="3">
        <v>13.233</v>
      </c>
      <c r="G99" s="3">
        <v>13.233</v>
      </c>
      <c r="H99" s="4">
        <f t="shared" si="5"/>
        <v>0.2281551724137931</v>
      </c>
    </row>
    <row r="100" spans="1:8" s="5" customFormat="1" ht="60">
      <c r="A100" s="1" t="s">
        <v>22</v>
      </c>
      <c r="B100" s="1" t="s">
        <v>21</v>
      </c>
      <c r="C100" s="1" t="s">
        <v>63</v>
      </c>
      <c r="D100" s="2" t="s">
        <v>64</v>
      </c>
      <c r="E100" s="3">
        <v>6547.697</v>
      </c>
      <c r="F100" s="3">
        <v>4325.987</v>
      </c>
      <c r="G100" s="3">
        <v>4324.398</v>
      </c>
      <c r="H100" s="4">
        <f t="shared" si="5"/>
        <v>0.660445649821609</v>
      </c>
    </row>
    <row r="101" spans="1:8" s="5" customFormat="1" ht="15">
      <c r="A101" s="1" t="s">
        <v>22</v>
      </c>
      <c r="B101" s="1" t="s">
        <v>21</v>
      </c>
      <c r="C101" s="1" t="s">
        <v>65</v>
      </c>
      <c r="D101" s="2" t="s">
        <v>66</v>
      </c>
      <c r="E101" s="3">
        <v>6029.169</v>
      </c>
      <c r="F101" s="3">
        <v>4776.6</v>
      </c>
      <c r="G101" s="3">
        <v>4776.6</v>
      </c>
      <c r="H101" s="4">
        <f t="shared" si="5"/>
        <v>0.7922484839950581</v>
      </c>
    </row>
    <row r="102" spans="1:8" s="5" customFormat="1" ht="15">
      <c r="A102" s="1"/>
      <c r="B102" s="1"/>
      <c r="C102" s="1"/>
      <c r="D102" s="2"/>
      <c r="E102" s="3"/>
      <c r="F102" s="3"/>
      <c r="G102" s="3"/>
      <c r="H102" s="4"/>
    </row>
    <row r="103" spans="1:8" s="19" customFormat="1" ht="14.25">
      <c r="A103" s="18" t="s">
        <v>29</v>
      </c>
      <c r="B103" s="18"/>
      <c r="C103" s="14"/>
      <c r="D103" s="13" t="s">
        <v>134</v>
      </c>
      <c r="E103" s="15">
        <f>E104+E111+E113</f>
        <v>8121.4710000000005</v>
      </c>
      <c r="F103" s="15">
        <f>F104+F111+F113</f>
        <v>4910.43</v>
      </c>
      <c r="G103" s="15">
        <f>G104+G111+G113</f>
        <v>4905.870000000001</v>
      </c>
      <c r="H103" s="16">
        <f>G103/E103</f>
        <v>0.604061751867365</v>
      </c>
    </row>
    <row r="104" spans="1:8" s="25" customFormat="1" ht="30">
      <c r="A104" s="20" t="s">
        <v>29</v>
      </c>
      <c r="B104" s="20" t="s">
        <v>16</v>
      </c>
      <c r="C104" s="21"/>
      <c r="D104" s="22" t="s">
        <v>30</v>
      </c>
      <c r="E104" s="23">
        <f>SUM(E105:E110)</f>
        <v>4259.827</v>
      </c>
      <c r="F104" s="23">
        <f>SUM(F105:F110)</f>
        <v>2448.391</v>
      </c>
      <c r="G104" s="23">
        <f>SUM(G105:G110)</f>
        <v>2443.8320000000003</v>
      </c>
      <c r="H104" s="24">
        <f aca="true" t="shared" si="6" ref="H104:H110">G104/E104</f>
        <v>0.5736927814204662</v>
      </c>
    </row>
    <row r="105" spans="1:8" s="5" customFormat="1" ht="30">
      <c r="A105" s="1" t="s">
        <v>29</v>
      </c>
      <c r="B105" s="1" t="s">
        <v>16</v>
      </c>
      <c r="C105" s="1" t="s">
        <v>55</v>
      </c>
      <c r="D105" s="2" t="s">
        <v>56</v>
      </c>
      <c r="E105" s="3">
        <v>3.55</v>
      </c>
      <c r="F105" s="3">
        <v>0</v>
      </c>
      <c r="G105" s="3">
        <v>0</v>
      </c>
      <c r="H105" s="4">
        <f t="shared" si="6"/>
        <v>0</v>
      </c>
    </row>
    <row r="106" spans="1:8" s="5" customFormat="1" ht="45">
      <c r="A106" s="1" t="s">
        <v>29</v>
      </c>
      <c r="B106" s="1" t="s">
        <v>16</v>
      </c>
      <c r="C106" s="1" t="s">
        <v>100</v>
      </c>
      <c r="D106" s="2" t="s">
        <v>101</v>
      </c>
      <c r="E106" s="3">
        <v>158.45</v>
      </c>
      <c r="F106" s="3">
        <v>145.117</v>
      </c>
      <c r="G106" s="3">
        <v>141.792</v>
      </c>
      <c r="H106" s="4">
        <f t="shared" si="6"/>
        <v>0.8948690438624173</v>
      </c>
    </row>
    <row r="107" spans="1:8" s="5" customFormat="1" ht="30">
      <c r="A107" s="1" t="s">
        <v>29</v>
      </c>
      <c r="B107" s="1" t="s">
        <v>16</v>
      </c>
      <c r="C107" s="1" t="s">
        <v>59</v>
      </c>
      <c r="D107" s="2" t="s">
        <v>60</v>
      </c>
      <c r="E107" s="3">
        <v>258</v>
      </c>
      <c r="F107" s="3">
        <v>217.135</v>
      </c>
      <c r="G107" s="3">
        <v>217.135</v>
      </c>
      <c r="H107" s="4">
        <f t="shared" si="6"/>
        <v>0.8416085271317829</v>
      </c>
    </row>
    <row r="108" spans="1:8" s="5" customFormat="1" ht="15">
      <c r="A108" s="1" t="s">
        <v>29</v>
      </c>
      <c r="B108" s="1" t="s">
        <v>16</v>
      </c>
      <c r="C108" s="1" t="s">
        <v>102</v>
      </c>
      <c r="D108" s="2" t="s">
        <v>103</v>
      </c>
      <c r="E108" s="3">
        <v>28</v>
      </c>
      <c r="F108" s="3">
        <v>28</v>
      </c>
      <c r="G108" s="3">
        <v>28</v>
      </c>
      <c r="H108" s="4">
        <f t="shared" si="6"/>
        <v>1</v>
      </c>
    </row>
    <row r="109" spans="1:8" s="5" customFormat="1" ht="60">
      <c r="A109" s="1" t="s">
        <v>29</v>
      </c>
      <c r="B109" s="1" t="s">
        <v>16</v>
      </c>
      <c r="C109" s="1" t="s">
        <v>63</v>
      </c>
      <c r="D109" s="2" t="s">
        <v>64</v>
      </c>
      <c r="E109" s="3">
        <v>3447.181</v>
      </c>
      <c r="F109" s="3">
        <v>1760.3020000000001</v>
      </c>
      <c r="G109" s="3">
        <v>1759.0680000000002</v>
      </c>
      <c r="H109" s="4">
        <f t="shared" si="6"/>
        <v>0.5102917427312347</v>
      </c>
    </row>
    <row r="110" spans="1:8" s="5" customFormat="1" ht="15" customHeight="1">
      <c r="A110" s="1" t="s">
        <v>29</v>
      </c>
      <c r="B110" s="1" t="s">
        <v>16</v>
      </c>
      <c r="C110" s="1" t="s">
        <v>65</v>
      </c>
      <c r="D110" s="2" t="s">
        <v>66</v>
      </c>
      <c r="E110" s="3">
        <v>364.64599999999996</v>
      </c>
      <c r="F110" s="3">
        <v>297.837</v>
      </c>
      <c r="G110" s="3">
        <v>297.837</v>
      </c>
      <c r="H110" s="4">
        <f t="shared" si="6"/>
        <v>0.8167839493645893</v>
      </c>
    </row>
    <row r="111" spans="1:8" s="25" customFormat="1" ht="30">
      <c r="A111" s="20" t="s">
        <v>29</v>
      </c>
      <c r="B111" s="20" t="s">
        <v>17</v>
      </c>
      <c r="C111" s="21"/>
      <c r="D111" s="22" t="s">
        <v>135</v>
      </c>
      <c r="E111" s="23">
        <f>SUM(E112:E112)</f>
        <v>2384.8</v>
      </c>
      <c r="F111" s="23">
        <f>SUM(F112:F112)</f>
        <v>1496.411</v>
      </c>
      <c r="G111" s="23">
        <f>SUM(G112:G112)</f>
        <v>1496.411</v>
      </c>
      <c r="H111" s="24">
        <f aca="true" t="shared" si="7" ref="H111:H117">G111/E111</f>
        <v>0.6274786145588729</v>
      </c>
    </row>
    <row r="112" spans="1:8" s="5" customFormat="1" ht="60">
      <c r="A112" s="1" t="s">
        <v>29</v>
      </c>
      <c r="B112" s="1" t="s">
        <v>17</v>
      </c>
      <c r="C112" s="1" t="s">
        <v>79</v>
      </c>
      <c r="D112" s="2" t="s">
        <v>80</v>
      </c>
      <c r="E112" s="3">
        <v>2384.8</v>
      </c>
      <c r="F112" s="3">
        <v>1496.411</v>
      </c>
      <c r="G112" s="3">
        <v>1496.411</v>
      </c>
      <c r="H112" s="4">
        <f t="shared" si="7"/>
        <v>0.6274786145588729</v>
      </c>
    </row>
    <row r="113" spans="1:8" s="25" customFormat="1" ht="30">
      <c r="A113" s="20" t="s">
        <v>29</v>
      </c>
      <c r="B113" s="20" t="s">
        <v>20</v>
      </c>
      <c r="C113" s="21"/>
      <c r="D113" s="22" t="s">
        <v>144</v>
      </c>
      <c r="E113" s="23">
        <f>SUM(E114:E117)</f>
        <v>1476.8439999999998</v>
      </c>
      <c r="F113" s="23">
        <f>SUM(F114:F117)</f>
        <v>965.6279999999999</v>
      </c>
      <c r="G113" s="23">
        <f>SUM(G114:G117)</f>
        <v>965.627</v>
      </c>
      <c r="H113" s="24">
        <f>G113/E113</f>
        <v>0.6538449558653453</v>
      </c>
    </row>
    <row r="114" spans="1:8" s="5" customFormat="1" ht="30">
      <c r="A114" s="1" t="s">
        <v>29</v>
      </c>
      <c r="B114" s="1" t="s">
        <v>20</v>
      </c>
      <c r="C114" s="1" t="s">
        <v>71</v>
      </c>
      <c r="D114" s="2" t="s">
        <v>72</v>
      </c>
      <c r="E114" s="3">
        <v>1084.0529999999999</v>
      </c>
      <c r="F114" s="3">
        <v>727.115</v>
      </c>
      <c r="G114" s="3">
        <v>727.115</v>
      </c>
      <c r="H114" s="4">
        <f t="shared" si="7"/>
        <v>0.6707375008417485</v>
      </c>
    </row>
    <row r="115" spans="1:8" s="5" customFormat="1" ht="30">
      <c r="A115" s="1" t="s">
        <v>29</v>
      </c>
      <c r="B115" s="1" t="s">
        <v>20</v>
      </c>
      <c r="C115" s="1" t="s">
        <v>73</v>
      </c>
      <c r="D115" s="2" t="s">
        <v>74</v>
      </c>
      <c r="E115" s="3">
        <v>1.26</v>
      </c>
      <c r="F115" s="3">
        <v>0</v>
      </c>
      <c r="G115" s="3">
        <v>0</v>
      </c>
      <c r="H115" s="4">
        <f t="shared" si="7"/>
        <v>0</v>
      </c>
    </row>
    <row r="116" spans="1:8" s="5" customFormat="1" ht="45">
      <c r="A116" s="1" t="s">
        <v>29</v>
      </c>
      <c r="B116" s="1" t="s">
        <v>20</v>
      </c>
      <c r="C116" s="1" t="s">
        <v>75</v>
      </c>
      <c r="D116" s="2" t="s">
        <v>76</v>
      </c>
      <c r="E116" s="3">
        <v>327.38300000000004</v>
      </c>
      <c r="F116" s="3">
        <v>202.16</v>
      </c>
      <c r="G116" s="3">
        <v>202.159</v>
      </c>
      <c r="H116" s="4">
        <f t="shared" si="7"/>
        <v>0.617499992363684</v>
      </c>
    </row>
    <row r="117" spans="1:8" s="5" customFormat="1" ht="30">
      <c r="A117" s="1" t="s">
        <v>29</v>
      </c>
      <c r="B117" s="1" t="s">
        <v>20</v>
      </c>
      <c r="C117" s="1" t="s">
        <v>59</v>
      </c>
      <c r="D117" s="2" t="s">
        <v>60</v>
      </c>
      <c r="E117" s="3">
        <v>64.148</v>
      </c>
      <c r="F117" s="3">
        <v>36.353</v>
      </c>
      <c r="G117" s="3">
        <v>36.353</v>
      </c>
      <c r="H117" s="4">
        <f t="shared" si="7"/>
        <v>0.5667051194113613</v>
      </c>
    </row>
    <row r="118" spans="1:8" s="5" customFormat="1" ht="15">
      <c r="A118" s="1"/>
      <c r="B118" s="1"/>
      <c r="C118" s="1"/>
      <c r="D118" s="2"/>
      <c r="E118" s="3"/>
      <c r="F118" s="3"/>
      <c r="G118" s="3"/>
      <c r="H118" s="4"/>
    </row>
    <row r="119" spans="1:8" s="19" customFormat="1" ht="14.25">
      <c r="A119" s="18" t="s">
        <v>31</v>
      </c>
      <c r="B119" s="18"/>
      <c r="C119" s="14"/>
      <c r="D119" s="13" t="s">
        <v>7</v>
      </c>
      <c r="E119" s="15">
        <f>E120+E126+E128</f>
        <v>3547.73</v>
      </c>
      <c r="F119" s="15">
        <f>F120+F126+F128</f>
        <v>1934.668</v>
      </c>
      <c r="G119" s="15">
        <f>G120+G126+G128</f>
        <v>1934.421</v>
      </c>
      <c r="H119" s="16">
        <f>G119/E119</f>
        <v>0.5452559805847683</v>
      </c>
    </row>
    <row r="120" spans="1:8" s="25" customFormat="1" ht="30">
      <c r="A120" s="20" t="s">
        <v>31</v>
      </c>
      <c r="B120" s="20" t="s">
        <v>16</v>
      </c>
      <c r="C120" s="21"/>
      <c r="D120" s="22" t="s">
        <v>32</v>
      </c>
      <c r="E120" s="23">
        <f>SUM(E121:E125)</f>
        <v>3163.73</v>
      </c>
      <c r="F120" s="23">
        <f>SUM(F121:F125)</f>
        <v>1656.0639999999999</v>
      </c>
      <c r="G120" s="23">
        <f>SUM(G121:G125)</f>
        <v>1655.817</v>
      </c>
      <c r="H120" s="24">
        <f aca="true" t="shared" si="8" ref="H120:H125">G120/E120</f>
        <v>0.5233749403394095</v>
      </c>
    </row>
    <row r="121" spans="1:8" s="5" customFormat="1" ht="30">
      <c r="A121" s="1" t="s">
        <v>31</v>
      </c>
      <c r="B121" s="1" t="s">
        <v>16</v>
      </c>
      <c r="C121" s="1" t="s">
        <v>55</v>
      </c>
      <c r="D121" s="2" t="s">
        <v>109</v>
      </c>
      <c r="E121" s="3">
        <v>26</v>
      </c>
      <c r="F121" s="3">
        <v>0</v>
      </c>
      <c r="G121" s="3">
        <v>0</v>
      </c>
      <c r="H121" s="4">
        <f t="shared" si="8"/>
        <v>0</v>
      </c>
    </row>
    <row r="122" spans="1:8" s="5" customFormat="1" ht="30">
      <c r="A122" s="1" t="s">
        <v>31</v>
      </c>
      <c r="B122" s="1" t="s">
        <v>16</v>
      </c>
      <c r="C122" s="1" t="s">
        <v>59</v>
      </c>
      <c r="D122" s="2" t="s">
        <v>60</v>
      </c>
      <c r="E122" s="3">
        <v>55.5</v>
      </c>
      <c r="F122" s="3">
        <v>16.656</v>
      </c>
      <c r="G122" s="3">
        <v>16.656</v>
      </c>
      <c r="H122" s="4">
        <f t="shared" si="8"/>
        <v>0.30010810810810806</v>
      </c>
    </row>
    <row r="123" spans="1:8" s="5" customFormat="1" ht="15">
      <c r="A123" s="1" t="s">
        <v>31</v>
      </c>
      <c r="B123" s="1" t="s">
        <v>16</v>
      </c>
      <c r="C123" s="1" t="s">
        <v>102</v>
      </c>
      <c r="D123" s="2" t="s">
        <v>103</v>
      </c>
      <c r="E123" s="3">
        <v>99.5</v>
      </c>
      <c r="F123" s="3">
        <v>57.299</v>
      </c>
      <c r="G123" s="3">
        <v>57.299</v>
      </c>
      <c r="H123" s="4">
        <f t="shared" si="8"/>
        <v>0.5758693467336683</v>
      </c>
    </row>
    <row r="124" spans="1:8" s="5" customFormat="1" ht="60">
      <c r="A124" s="1" t="s">
        <v>31</v>
      </c>
      <c r="B124" s="1" t="s">
        <v>16</v>
      </c>
      <c r="C124" s="1" t="s">
        <v>63</v>
      </c>
      <c r="D124" s="2" t="s">
        <v>64</v>
      </c>
      <c r="E124" s="3">
        <v>2418.63</v>
      </c>
      <c r="F124" s="3">
        <v>1206.579</v>
      </c>
      <c r="G124" s="3">
        <v>1206.332</v>
      </c>
      <c r="H124" s="4">
        <f t="shared" si="8"/>
        <v>0.49876665715715096</v>
      </c>
    </row>
    <row r="125" spans="1:8" s="5" customFormat="1" ht="15">
      <c r="A125" s="1" t="s">
        <v>31</v>
      </c>
      <c r="B125" s="1" t="s">
        <v>16</v>
      </c>
      <c r="C125" s="1" t="s">
        <v>65</v>
      </c>
      <c r="D125" s="2" t="s">
        <v>66</v>
      </c>
      <c r="E125" s="3">
        <v>564.1</v>
      </c>
      <c r="F125" s="3">
        <v>375.53</v>
      </c>
      <c r="G125" s="3">
        <v>375.53</v>
      </c>
      <c r="H125" s="4">
        <f t="shared" si="8"/>
        <v>0.6657152987059032</v>
      </c>
    </row>
    <row r="126" spans="1:8" s="25" customFormat="1" ht="30">
      <c r="A126" s="20" t="s">
        <v>31</v>
      </c>
      <c r="B126" s="20" t="s">
        <v>17</v>
      </c>
      <c r="C126" s="21"/>
      <c r="D126" s="22" t="s">
        <v>33</v>
      </c>
      <c r="E126" s="23">
        <f>SUM(E127:E127)</f>
        <v>384</v>
      </c>
      <c r="F126" s="23">
        <f>SUM(F127:F127)</f>
        <v>278.604</v>
      </c>
      <c r="G126" s="23">
        <f>SUM(G127:G127)</f>
        <v>278.604</v>
      </c>
      <c r="H126" s="24">
        <f>G126/E126</f>
        <v>0.72553125</v>
      </c>
    </row>
    <row r="127" spans="1:8" s="5" customFormat="1" ht="30">
      <c r="A127" s="1" t="s">
        <v>31</v>
      </c>
      <c r="B127" s="1" t="s">
        <v>17</v>
      </c>
      <c r="C127" s="1" t="s">
        <v>59</v>
      </c>
      <c r="D127" s="2" t="s">
        <v>60</v>
      </c>
      <c r="E127" s="3">
        <v>384</v>
      </c>
      <c r="F127" s="3">
        <v>278.604</v>
      </c>
      <c r="G127" s="3">
        <v>278.604</v>
      </c>
      <c r="H127" s="4">
        <f>G127/E127</f>
        <v>0.72553125</v>
      </c>
    </row>
    <row r="128" spans="1:8" s="25" customFormat="1" ht="30">
      <c r="A128" s="20" t="s">
        <v>31</v>
      </c>
      <c r="B128" s="20" t="s">
        <v>20</v>
      </c>
      <c r="C128" s="21"/>
      <c r="D128" s="22" t="s">
        <v>34</v>
      </c>
      <c r="E128" s="23">
        <f>SUM(E129:E129)</f>
        <v>0</v>
      </c>
      <c r="F128" s="23">
        <f>SUM(F129:F129)</f>
        <v>0</v>
      </c>
      <c r="G128" s="23">
        <f>SUM(G129:G129)</f>
        <v>0</v>
      </c>
      <c r="H128" s="24"/>
    </row>
    <row r="129" spans="1:8" s="5" customFormat="1" ht="15" customHeight="1" hidden="1">
      <c r="A129" s="1" t="s">
        <v>31</v>
      </c>
      <c r="B129" s="1" t="s">
        <v>20</v>
      </c>
      <c r="C129" s="1"/>
      <c r="D129" s="2"/>
      <c r="E129" s="3"/>
      <c r="F129" s="3"/>
      <c r="G129" s="3"/>
      <c r="H129" s="4" t="e">
        <f>G129/E129</f>
        <v>#DIV/0!</v>
      </c>
    </row>
    <row r="130" spans="1:8" s="5" customFormat="1" ht="15">
      <c r="A130" s="1"/>
      <c r="B130" s="1"/>
      <c r="C130" s="1"/>
      <c r="D130" s="2"/>
      <c r="E130" s="3"/>
      <c r="F130" s="3"/>
      <c r="G130" s="3"/>
      <c r="H130" s="4"/>
    </row>
    <row r="131" spans="1:8" s="19" customFormat="1" ht="42.75">
      <c r="A131" s="18" t="s">
        <v>35</v>
      </c>
      <c r="B131" s="18"/>
      <c r="C131" s="14"/>
      <c r="D131" s="13" t="s">
        <v>131</v>
      </c>
      <c r="E131" s="15">
        <f>E132+E136</f>
        <v>1411.6000000000001</v>
      </c>
      <c r="F131" s="15">
        <f>F132+F136</f>
        <v>507.644</v>
      </c>
      <c r="G131" s="15">
        <f>G132+G136</f>
        <v>507.644</v>
      </c>
      <c r="H131" s="16">
        <f>G131/E131</f>
        <v>0.359623122697648</v>
      </c>
    </row>
    <row r="132" spans="1:8" s="25" customFormat="1" ht="30">
      <c r="A132" s="20" t="s">
        <v>35</v>
      </c>
      <c r="B132" s="20" t="s">
        <v>16</v>
      </c>
      <c r="C132" s="21"/>
      <c r="D132" s="22" t="s">
        <v>132</v>
      </c>
      <c r="E132" s="23">
        <f>SUM(E133:E135)</f>
        <v>1411.6000000000001</v>
      </c>
      <c r="F132" s="23">
        <f>SUM(F133:F135)</f>
        <v>507.644</v>
      </c>
      <c r="G132" s="23">
        <f>SUM(G133:G135)</f>
        <v>507.644</v>
      </c>
      <c r="H132" s="24">
        <f aca="true" t="shared" si="9" ref="H132:H137">G132/E132</f>
        <v>0.359623122697648</v>
      </c>
    </row>
    <row r="133" spans="1:8" s="5" customFormat="1" ht="30">
      <c r="A133" s="1" t="s">
        <v>35</v>
      </c>
      <c r="B133" s="1" t="s">
        <v>16</v>
      </c>
      <c r="C133" s="1" t="s">
        <v>59</v>
      </c>
      <c r="D133" s="2" t="s">
        <v>60</v>
      </c>
      <c r="E133" s="3">
        <v>92.9</v>
      </c>
      <c r="F133" s="3">
        <v>7.644</v>
      </c>
      <c r="G133" s="3">
        <v>7.644</v>
      </c>
      <c r="H133" s="4">
        <f t="shared" si="9"/>
        <v>0.08228202368137782</v>
      </c>
    </row>
    <row r="134" spans="1:8" s="5" customFormat="1" ht="60">
      <c r="A134" s="1" t="s">
        <v>35</v>
      </c>
      <c r="B134" s="1" t="s">
        <v>16</v>
      </c>
      <c r="C134" s="1" t="s">
        <v>118</v>
      </c>
      <c r="D134" s="2" t="s">
        <v>119</v>
      </c>
      <c r="E134" s="3">
        <v>1018.7</v>
      </c>
      <c r="F134" s="3">
        <v>500</v>
      </c>
      <c r="G134" s="3">
        <v>500</v>
      </c>
      <c r="H134" s="4">
        <f t="shared" si="9"/>
        <v>0.4908216354176892</v>
      </c>
    </row>
    <row r="135" spans="1:8" s="5" customFormat="1" ht="60">
      <c r="A135" s="1" t="s">
        <v>35</v>
      </c>
      <c r="B135" s="1" t="s">
        <v>16</v>
      </c>
      <c r="C135" s="1" t="s">
        <v>139</v>
      </c>
      <c r="D135" s="2" t="s">
        <v>140</v>
      </c>
      <c r="E135" s="3">
        <v>300</v>
      </c>
      <c r="F135" s="3">
        <v>0</v>
      </c>
      <c r="G135" s="3">
        <v>0</v>
      </c>
      <c r="H135" s="4">
        <f t="shared" si="9"/>
        <v>0</v>
      </c>
    </row>
    <row r="136" spans="1:8" s="25" customFormat="1" ht="30">
      <c r="A136" s="20" t="s">
        <v>35</v>
      </c>
      <c r="B136" s="20" t="s">
        <v>17</v>
      </c>
      <c r="C136" s="21"/>
      <c r="D136" s="22" t="s">
        <v>133</v>
      </c>
      <c r="E136" s="23">
        <f>SUM(E137:E137)</f>
        <v>0</v>
      </c>
      <c r="F136" s="23">
        <f>SUM(F137:F137)</f>
        <v>0</v>
      </c>
      <c r="G136" s="23">
        <f>SUM(G137:G137)</f>
        <v>0</v>
      </c>
      <c r="H136" s="24"/>
    </row>
    <row r="137" spans="1:8" s="5" customFormat="1" ht="15.75" customHeight="1">
      <c r="A137" s="1" t="s">
        <v>35</v>
      </c>
      <c r="B137" s="1" t="s">
        <v>17</v>
      </c>
      <c r="C137" s="1"/>
      <c r="D137" s="2"/>
      <c r="E137" s="3"/>
      <c r="F137" s="3"/>
      <c r="G137" s="3"/>
      <c r="H137" s="4" t="e">
        <f t="shared" si="9"/>
        <v>#DIV/0!</v>
      </c>
    </row>
    <row r="138" spans="1:8" s="5" customFormat="1" ht="15">
      <c r="A138" s="1"/>
      <c r="B138" s="1"/>
      <c r="C138" s="1"/>
      <c r="D138" s="2"/>
      <c r="E138" s="3"/>
      <c r="F138" s="3"/>
      <c r="G138" s="3"/>
      <c r="H138" s="4"/>
    </row>
    <row r="139" spans="1:8" s="19" customFormat="1" ht="28.5">
      <c r="A139" s="18" t="s">
        <v>36</v>
      </c>
      <c r="B139" s="18"/>
      <c r="C139" s="14"/>
      <c r="D139" s="13" t="s">
        <v>130</v>
      </c>
      <c r="E139" s="15">
        <f>SUM(E140:E143)</f>
        <v>18991.711</v>
      </c>
      <c r="F139" s="15">
        <f>SUM(F140:F143)</f>
        <v>12589.641000000001</v>
      </c>
      <c r="G139" s="15">
        <f>SUM(G140:G143)</f>
        <v>12589.640000000001</v>
      </c>
      <c r="H139" s="16">
        <f>G139/E139</f>
        <v>0.662901831225212</v>
      </c>
    </row>
    <row r="140" spans="1:8" s="5" customFormat="1" ht="30">
      <c r="A140" s="1" t="s">
        <v>36</v>
      </c>
      <c r="B140" s="1"/>
      <c r="C140" s="1" t="s">
        <v>71</v>
      </c>
      <c r="D140" s="2" t="s">
        <v>72</v>
      </c>
      <c r="E140" s="3">
        <v>158.724</v>
      </c>
      <c r="F140" s="3">
        <v>86.093</v>
      </c>
      <c r="G140" s="3">
        <v>86.092</v>
      </c>
      <c r="H140" s="4">
        <f>G140/E140</f>
        <v>0.5424006451450316</v>
      </c>
    </row>
    <row r="141" spans="1:8" s="5" customFormat="1" ht="45">
      <c r="A141" s="1" t="s">
        <v>36</v>
      </c>
      <c r="B141" s="1"/>
      <c r="C141" s="1" t="s">
        <v>75</v>
      </c>
      <c r="D141" s="2" t="s">
        <v>76</v>
      </c>
      <c r="E141" s="3">
        <v>47.935</v>
      </c>
      <c r="F141" s="3">
        <v>26</v>
      </c>
      <c r="G141" s="3">
        <v>26</v>
      </c>
      <c r="H141" s="4">
        <f>G141/E141</f>
        <v>0.54240116824867</v>
      </c>
    </row>
    <row r="142" spans="1:8" s="5" customFormat="1" ht="30">
      <c r="A142" s="1" t="s">
        <v>36</v>
      </c>
      <c r="B142" s="1"/>
      <c r="C142" s="1" t="s">
        <v>59</v>
      </c>
      <c r="D142" s="2" t="s">
        <v>60</v>
      </c>
      <c r="E142" s="3">
        <v>30.052</v>
      </c>
      <c r="F142" s="3">
        <v>8.42</v>
      </c>
      <c r="G142" s="3">
        <v>8.42</v>
      </c>
      <c r="H142" s="4">
        <f>G142/E142</f>
        <v>0.28018101956608543</v>
      </c>
    </row>
    <row r="143" spans="1:8" s="5" customFormat="1" ht="60">
      <c r="A143" s="1" t="s">
        <v>36</v>
      </c>
      <c r="B143" s="1"/>
      <c r="C143" s="1" t="s">
        <v>118</v>
      </c>
      <c r="D143" s="2" t="s">
        <v>119</v>
      </c>
      <c r="E143" s="3">
        <v>18755</v>
      </c>
      <c r="F143" s="3">
        <v>12469.128</v>
      </c>
      <c r="G143" s="3">
        <v>12469.128</v>
      </c>
      <c r="H143" s="4">
        <f>G143/E143</f>
        <v>0.6648428685683818</v>
      </c>
    </row>
    <row r="144" spans="1:8" s="5" customFormat="1" ht="15">
      <c r="A144" s="1"/>
      <c r="B144" s="1"/>
      <c r="C144" s="1"/>
      <c r="D144" s="2"/>
      <c r="E144" s="3"/>
      <c r="F144" s="3"/>
      <c r="G144" s="3"/>
      <c r="H144" s="4"/>
    </row>
    <row r="145" spans="1:8" s="19" customFormat="1" ht="28.5">
      <c r="A145" s="18" t="s">
        <v>37</v>
      </c>
      <c r="B145" s="18"/>
      <c r="C145" s="14"/>
      <c r="D145" s="13" t="s">
        <v>129</v>
      </c>
      <c r="E145" s="15">
        <f>E146+E148</f>
        <v>267</v>
      </c>
      <c r="F145" s="15">
        <f>F146+F148</f>
        <v>98.555</v>
      </c>
      <c r="G145" s="15">
        <f>G146+G148</f>
        <v>98.555</v>
      </c>
      <c r="H145" s="16">
        <f>G145/E145</f>
        <v>0.36911985018726595</v>
      </c>
    </row>
    <row r="146" spans="1:8" s="25" customFormat="1" ht="30">
      <c r="A146" s="20" t="s">
        <v>37</v>
      </c>
      <c r="B146" s="20" t="s">
        <v>16</v>
      </c>
      <c r="C146" s="21"/>
      <c r="D146" s="22" t="s">
        <v>38</v>
      </c>
      <c r="E146" s="23">
        <f>SUM(E147:E147)</f>
        <v>267</v>
      </c>
      <c r="F146" s="23">
        <f>SUM(F147:F147)</f>
        <v>98.555</v>
      </c>
      <c r="G146" s="23">
        <f>SUM(G147:G147)</f>
        <v>98.555</v>
      </c>
      <c r="H146" s="24">
        <f>G146/E146</f>
        <v>0.36911985018726595</v>
      </c>
    </row>
    <row r="147" spans="1:8" s="5" customFormat="1" ht="30">
      <c r="A147" s="1" t="s">
        <v>37</v>
      </c>
      <c r="B147" s="1" t="s">
        <v>16</v>
      </c>
      <c r="C147" s="1" t="s">
        <v>59</v>
      </c>
      <c r="D147" s="2" t="s">
        <v>60</v>
      </c>
      <c r="E147" s="3">
        <v>267</v>
      </c>
      <c r="F147" s="3">
        <v>98.555</v>
      </c>
      <c r="G147" s="3">
        <v>98.555</v>
      </c>
      <c r="H147" s="4">
        <f>G147/E147</f>
        <v>0.36911985018726595</v>
      </c>
    </row>
    <row r="148" spans="1:8" s="25" customFormat="1" ht="30">
      <c r="A148" s="20" t="s">
        <v>37</v>
      </c>
      <c r="B148" s="20" t="s">
        <v>17</v>
      </c>
      <c r="C148" s="21"/>
      <c r="D148" s="22" t="s">
        <v>23</v>
      </c>
      <c r="E148" s="23">
        <f>SUM(E149:E149)</f>
        <v>0</v>
      </c>
      <c r="F148" s="23">
        <f>SUM(F149:F149)</f>
        <v>0</v>
      </c>
      <c r="G148" s="23">
        <f>SUM(G149:G149)</f>
        <v>0</v>
      </c>
      <c r="H148" s="24"/>
    </row>
    <row r="149" spans="1:8" s="5" customFormat="1" ht="15" hidden="1">
      <c r="A149" s="1" t="s">
        <v>37</v>
      </c>
      <c r="B149" s="1" t="s">
        <v>17</v>
      </c>
      <c r="C149" s="1"/>
      <c r="D149" s="2"/>
      <c r="E149" s="3"/>
      <c r="F149" s="3"/>
      <c r="G149" s="3"/>
      <c r="H149" s="4" t="e">
        <f>G149/E149</f>
        <v>#DIV/0!</v>
      </c>
    </row>
    <row r="150" spans="1:8" s="5" customFormat="1" ht="15">
      <c r="A150" s="1"/>
      <c r="B150" s="1"/>
      <c r="C150" s="1"/>
      <c r="D150" s="2"/>
      <c r="E150" s="3"/>
      <c r="F150" s="3"/>
      <c r="G150" s="3"/>
      <c r="H150" s="4"/>
    </row>
    <row r="151" spans="1:8" s="19" customFormat="1" ht="42.75">
      <c r="A151" s="18" t="s">
        <v>39</v>
      </c>
      <c r="B151" s="18"/>
      <c r="C151" s="14"/>
      <c r="D151" s="13" t="s">
        <v>8</v>
      </c>
      <c r="E151" s="15">
        <f>E152+E154</f>
        <v>4084.0999999999995</v>
      </c>
      <c r="F151" s="15">
        <f>F152+F154</f>
        <v>2634.942</v>
      </c>
      <c r="G151" s="15">
        <f>G152+G154</f>
        <v>2634.821</v>
      </c>
      <c r="H151" s="16">
        <f>G151/E151</f>
        <v>0.6451411571704905</v>
      </c>
    </row>
    <row r="152" spans="1:8" s="25" customFormat="1" ht="45">
      <c r="A152" s="20" t="s">
        <v>39</v>
      </c>
      <c r="B152" s="20" t="s">
        <v>16</v>
      </c>
      <c r="C152" s="21"/>
      <c r="D152" s="22" t="s">
        <v>128</v>
      </c>
      <c r="E152" s="23">
        <f>SUM(E153:E153)</f>
        <v>955</v>
      </c>
      <c r="F152" s="23">
        <f>SUM(F153:F153)</f>
        <v>258.15</v>
      </c>
      <c r="G152" s="23">
        <f>SUM(G153:G153)</f>
        <v>258.15</v>
      </c>
      <c r="H152" s="24">
        <f>G152/E152</f>
        <v>0.2703141361256544</v>
      </c>
    </row>
    <row r="153" spans="1:8" s="5" customFormat="1" ht="30">
      <c r="A153" s="1" t="s">
        <v>39</v>
      </c>
      <c r="B153" s="1" t="s">
        <v>16</v>
      </c>
      <c r="C153" s="1" t="s">
        <v>59</v>
      </c>
      <c r="D153" s="2" t="s">
        <v>60</v>
      </c>
      <c r="E153" s="3">
        <v>955</v>
      </c>
      <c r="F153" s="3">
        <v>258.15</v>
      </c>
      <c r="G153" s="3">
        <v>258.15</v>
      </c>
      <c r="H153" s="4">
        <f>G153/E153</f>
        <v>0.2703141361256544</v>
      </c>
    </row>
    <row r="154" spans="1:8" s="25" customFormat="1" ht="60">
      <c r="A154" s="20" t="s">
        <v>39</v>
      </c>
      <c r="B154" s="20" t="s">
        <v>17</v>
      </c>
      <c r="C154" s="21"/>
      <c r="D154" s="22" t="s">
        <v>40</v>
      </c>
      <c r="E154" s="23">
        <f>SUM(E155:E159)</f>
        <v>3129.0999999999995</v>
      </c>
      <c r="F154" s="23">
        <f>SUM(F155:F159)</f>
        <v>2376.792</v>
      </c>
      <c r="G154" s="23">
        <f>SUM(G155:G159)</f>
        <v>2376.671</v>
      </c>
      <c r="H154" s="24">
        <f aca="true" t="shared" si="10" ref="H154:H159">G154/E154</f>
        <v>0.7595382058738935</v>
      </c>
    </row>
    <row r="155" spans="1:8" s="5" customFormat="1" ht="30">
      <c r="A155" s="1" t="s">
        <v>39</v>
      </c>
      <c r="B155" s="1" t="s">
        <v>17</v>
      </c>
      <c r="C155" s="1" t="s">
        <v>71</v>
      </c>
      <c r="D155" s="2" t="s">
        <v>72</v>
      </c>
      <c r="E155" s="3">
        <v>2256.912</v>
      </c>
      <c r="F155" s="3">
        <v>1709.91</v>
      </c>
      <c r="G155" s="3">
        <v>1709.909</v>
      </c>
      <c r="H155" s="4">
        <f t="shared" si="10"/>
        <v>0.7576321097145127</v>
      </c>
    </row>
    <row r="156" spans="1:8" s="5" customFormat="1" ht="30">
      <c r="A156" s="1" t="s">
        <v>39</v>
      </c>
      <c r="B156" s="1" t="s">
        <v>17</v>
      </c>
      <c r="C156" s="1" t="s">
        <v>73</v>
      </c>
      <c r="D156" s="2" t="s">
        <v>74</v>
      </c>
      <c r="E156" s="3">
        <v>4.1</v>
      </c>
      <c r="F156" s="3">
        <v>2.065</v>
      </c>
      <c r="G156" s="3">
        <v>2.04</v>
      </c>
      <c r="H156" s="4">
        <f t="shared" si="10"/>
        <v>0.49756097560975615</v>
      </c>
    </row>
    <row r="157" spans="1:8" s="5" customFormat="1" ht="45">
      <c r="A157" s="1" t="s">
        <v>39</v>
      </c>
      <c r="B157" s="1" t="s">
        <v>17</v>
      </c>
      <c r="C157" s="1" t="s">
        <v>75</v>
      </c>
      <c r="D157" s="2" t="s">
        <v>76</v>
      </c>
      <c r="E157" s="3">
        <v>670.821</v>
      </c>
      <c r="F157" s="3">
        <v>485.563</v>
      </c>
      <c r="G157" s="3">
        <v>485.563</v>
      </c>
      <c r="H157" s="4">
        <f t="shared" si="10"/>
        <v>0.7238339288722326</v>
      </c>
    </row>
    <row r="158" spans="1:8" s="5" customFormat="1" ht="30">
      <c r="A158" s="1" t="s">
        <v>39</v>
      </c>
      <c r="B158" s="1" t="s">
        <v>17</v>
      </c>
      <c r="C158" s="1" t="s">
        <v>59</v>
      </c>
      <c r="D158" s="2" t="s">
        <v>60</v>
      </c>
      <c r="E158" s="3">
        <v>110</v>
      </c>
      <c r="F158" s="3">
        <v>91.987</v>
      </c>
      <c r="G158" s="3">
        <v>91.892</v>
      </c>
      <c r="H158" s="4">
        <f t="shared" si="10"/>
        <v>0.8353818181818181</v>
      </c>
    </row>
    <row r="159" spans="1:8" s="5" customFormat="1" ht="17.25" customHeight="1">
      <c r="A159" s="1" t="s">
        <v>39</v>
      </c>
      <c r="B159" s="1" t="s">
        <v>17</v>
      </c>
      <c r="C159" s="1" t="s">
        <v>67</v>
      </c>
      <c r="D159" s="2" t="s">
        <v>68</v>
      </c>
      <c r="E159" s="3">
        <v>87.267</v>
      </c>
      <c r="F159" s="3">
        <v>87.267</v>
      </c>
      <c r="G159" s="3">
        <v>87.267</v>
      </c>
      <c r="H159" s="4">
        <f t="shared" si="10"/>
        <v>1</v>
      </c>
    </row>
    <row r="160" spans="1:8" s="5" customFormat="1" ht="15">
      <c r="A160" s="1"/>
      <c r="B160" s="1"/>
      <c r="C160" s="1"/>
      <c r="D160" s="2"/>
      <c r="E160" s="3"/>
      <c r="F160" s="3"/>
      <c r="G160" s="3"/>
      <c r="H160" s="4"/>
    </row>
    <row r="161" spans="1:8" s="19" customFormat="1" ht="28.5">
      <c r="A161" s="18" t="s">
        <v>41</v>
      </c>
      <c r="B161" s="18"/>
      <c r="C161" s="14"/>
      <c r="D161" s="13" t="s">
        <v>9</v>
      </c>
      <c r="E161" s="15">
        <f>E162+E164+E166</f>
        <v>5875.245999999999</v>
      </c>
      <c r="F161" s="15">
        <f>F162+F164+F166</f>
        <v>3746.4230000000002</v>
      </c>
      <c r="G161" s="15">
        <f>G162+G164+G166</f>
        <v>3721.7250000000004</v>
      </c>
      <c r="H161" s="16">
        <f>G161/E161</f>
        <v>0.6334585819895884</v>
      </c>
    </row>
    <row r="162" spans="1:8" s="25" customFormat="1" ht="30">
      <c r="A162" s="20" t="s">
        <v>41</v>
      </c>
      <c r="B162" s="20" t="s">
        <v>16</v>
      </c>
      <c r="C162" s="21"/>
      <c r="D162" s="22" t="s">
        <v>145</v>
      </c>
      <c r="E162" s="23">
        <f>SUM(E163:E163)</f>
        <v>0</v>
      </c>
      <c r="F162" s="23">
        <f>SUM(F163:F163)</f>
        <v>0</v>
      </c>
      <c r="G162" s="23">
        <f>SUM(G163:G163)</f>
        <v>0</v>
      </c>
      <c r="H162" s="24"/>
    </row>
    <row r="163" spans="1:8" s="5" customFormat="1" ht="15" hidden="1">
      <c r="A163" s="1" t="s">
        <v>41</v>
      </c>
      <c r="B163" s="1" t="s">
        <v>16</v>
      </c>
      <c r="C163" s="1"/>
      <c r="D163" s="2"/>
      <c r="E163" s="3"/>
      <c r="F163" s="3"/>
      <c r="G163" s="3"/>
      <c r="H163" s="4" t="e">
        <f aca="true" t="shared" si="11" ref="H163:H170">G163/E163</f>
        <v>#DIV/0!</v>
      </c>
    </row>
    <row r="164" spans="1:8" s="25" customFormat="1" ht="75">
      <c r="A164" s="20" t="s">
        <v>41</v>
      </c>
      <c r="B164" s="20" t="s">
        <v>17</v>
      </c>
      <c r="C164" s="21"/>
      <c r="D164" s="22" t="s">
        <v>146</v>
      </c>
      <c r="E164" s="23">
        <f>SUM(E165:E165)</f>
        <v>81.7</v>
      </c>
      <c r="F164" s="23">
        <f>SUM(F165:F165)</f>
        <v>0</v>
      </c>
      <c r="G164" s="23">
        <f>SUM(G165:G165)</f>
        <v>0</v>
      </c>
      <c r="H164" s="24">
        <f t="shared" si="11"/>
        <v>0</v>
      </c>
    </row>
    <row r="165" spans="1:8" s="5" customFormat="1" ht="30">
      <c r="A165" s="1" t="s">
        <v>41</v>
      </c>
      <c r="B165" s="1" t="s">
        <v>17</v>
      </c>
      <c r="C165" s="1" t="s">
        <v>61</v>
      </c>
      <c r="D165" s="2" t="s">
        <v>62</v>
      </c>
      <c r="E165" s="3">
        <v>81.7</v>
      </c>
      <c r="F165" s="3">
        <v>0</v>
      </c>
      <c r="G165" s="3">
        <v>0</v>
      </c>
      <c r="H165" s="4">
        <f t="shared" si="11"/>
        <v>0</v>
      </c>
    </row>
    <row r="166" spans="1:8" s="25" customFormat="1" ht="45">
      <c r="A166" s="20" t="s">
        <v>41</v>
      </c>
      <c r="B166" s="20" t="s">
        <v>20</v>
      </c>
      <c r="C166" s="21"/>
      <c r="D166" s="22" t="s">
        <v>115</v>
      </c>
      <c r="E166" s="23">
        <f>SUM(E167:E170)</f>
        <v>5793.545999999999</v>
      </c>
      <c r="F166" s="23">
        <f>SUM(F167:F170)</f>
        <v>3746.4230000000002</v>
      </c>
      <c r="G166" s="23">
        <f>SUM(G167:G170)</f>
        <v>3721.7250000000004</v>
      </c>
      <c r="H166" s="24">
        <f t="shared" si="11"/>
        <v>0.6423915508740244</v>
      </c>
    </row>
    <row r="167" spans="1:8" s="5" customFormat="1" ht="30">
      <c r="A167" s="1" t="s">
        <v>41</v>
      </c>
      <c r="B167" s="1" t="s">
        <v>20</v>
      </c>
      <c r="C167" s="1" t="s">
        <v>71</v>
      </c>
      <c r="D167" s="2" t="s">
        <v>72</v>
      </c>
      <c r="E167" s="3">
        <v>3237.977</v>
      </c>
      <c r="F167" s="3">
        <v>2345.905</v>
      </c>
      <c r="G167" s="3">
        <v>2345.905</v>
      </c>
      <c r="H167" s="4">
        <f t="shared" si="11"/>
        <v>0.7244971165638299</v>
      </c>
    </row>
    <row r="168" spans="1:8" s="5" customFormat="1" ht="30">
      <c r="A168" s="1" t="s">
        <v>41</v>
      </c>
      <c r="B168" s="1" t="s">
        <v>20</v>
      </c>
      <c r="C168" s="1" t="s">
        <v>73</v>
      </c>
      <c r="D168" s="2" t="s">
        <v>74</v>
      </c>
      <c r="E168" s="3">
        <v>14.5</v>
      </c>
      <c r="F168" s="3">
        <v>0</v>
      </c>
      <c r="G168" s="3">
        <v>0</v>
      </c>
      <c r="H168" s="4">
        <f t="shared" si="11"/>
        <v>0</v>
      </c>
    </row>
    <row r="169" spans="1:8" s="5" customFormat="1" ht="45">
      <c r="A169" s="1" t="s">
        <v>41</v>
      </c>
      <c r="B169" s="1" t="s">
        <v>20</v>
      </c>
      <c r="C169" s="1" t="s">
        <v>75</v>
      </c>
      <c r="D169" s="2" t="s">
        <v>76</v>
      </c>
      <c r="E169" s="3">
        <v>977.869</v>
      </c>
      <c r="F169" s="3">
        <v>667.366</v>
      </c>
      <c r="G169" s="3">
        <v>667.366</v>
      </c>
      <c r="H169" s="4">
        <f t="shared" si="11"/>
        <v>0.6824697377665107</v>
      </c>
    </row>
    <row r="170" spans="1:8" s="5" customFormat="1" ht="30">
      <c r="A170" s="1" t="s">
        <v>41</v>
      </c>
      <c r="B170" s="1" t="s">
        <v>20</v>
      </c>
      <c r="C170" s="1" t="s">
        <v>59</v>
      </c>
      <c r="D170" s="2" t="s">
        <v>60</v>
      </c>
      <c r="E170" s="3">
        <v>1563.1999999999998</v>
      </c>
      <c r="F170" s="3">
        <v>733.152</v>
      </c>
      <c r="G170" s="3">
        <v>708.454</v>
      </c>
      <c r="H170" s="4">
        <f t="shared" si="11"/>
        <v>0.4532075230296827</v>
      </c>
    </row>
    <row r="171" spans="1:8" s="5" customFormat="1" ht="15">
      <c r="A171" s="1"/>
      <c r="B171" s="1"/>
      <c r="C171" s="1"/>
      <c r="D171" s="2"/>
      <c r="E171" s="3"/>
      <c r="F171" s="3"/>
      <c r="G171" s="3"/>
      <c r="H171" s="4"/>
    </row>
    <row r="172" spans="1:8" s="19" customFormat="1" ht="28.5">
      <c r="A172" s="18" t="s">
        <v>42</v>
      </c>
      <c r="B172" s="18"/>
      <c r="C172" s="14"/>
      <c r="D172" s="13" t="s">
        <v>10</v>
      </c>
      <c r="E172" s="15">
        <f>E173+E176+E178</f>
        <v>26350.377</v>
      </c>
      <c r="F172" s="15">
        <f>F173+F176+F178</f>
        <v>16232.113999999998</v>
      </c>
      <c r="G172" s="15">
        <f>G173+G176+G178</f>
        <v>16174.513999999997</v>
      </c>
      <c r="H172" s="16">
        <f>G172/E172</f>
        <v>0.6138247661504045</v>
      </c>
    </row>
    <row r="173" spans="1:8" s="25" customFormat="1" ht="60">
      <c r="A173" s="20" t="s">
        <v>42</v>
      </c>
      <c r="B173" s="20" t="s">
        <v>16</v>
      </c>
      <c r="C173" s="21"/>
      <c r="D173" s="22" t="s">
        <v>99</v>
      </c>
      <c r="E173" s="23">
        <f>SUM(E174:E175)</f>
        <v>8111.56</v>
      </c>
      <c r="F173" s="23">
        <f>SUM(F174:F175)</f>
        <v>5725.362999999999</v>
      </c>
      <c r="G173" s="23">
        <f>SUM(G174:G175)</f>
        <v>5725.362999999999</v>
      </c>
      <c r="H173" s="24">
        <f>G173/E173</f>
        <v>0.7058276089925981</v>
      </c>
    </row>
    <row r="174" spans="1:8" s="5" customFormat="1" ht="30">
      <c r="A174" s="1" t="s">
        <v>42</v>
      </c>
      <c r="B174" s="1" t="s">
        <v>16</v>
      </c>
      <c r="C174" s="1" t="s">
        <v>59</v>
      </c>
      <c r="D174" s="2" t="s">
        <v>60</v>
      </c>
      <c r="E174" s="3">
        <v>4691.56</v>
      </c>
      <c r="F174" s="3">
        <v>2305.363</v>
      </c>
      <c r="G174" s="3">
        <v>2305.363</v>
      </c>
      <c r="H174" s="4">
        <f>G174/E174</f>
        <v>0.491385168259598</v>
      </c>
    </row>
    <row r="175" spans="1:8" s="5" customFormat="1" ht="15" customHeight="1">
      <c r="A175" s="1" t="s">
        <v>42</v>
      </c>
      <c r="B175" s="1" t="s">
        <v>16</v>
      </c>
      <c r="C175" s="1" t="s">
        <v>65</v>
      </c>
      <c r="D175" s="2" t="s">
        <v>66</v>
      </c>
      <c r="E175" s="3">
        <v>3420</v>
      </c>
      <c r="F175" s="3">
        <v>3420</v>
      </c>
      <c r="G175" s="3">
        <v>3420</v>
      </c>
      <c r="H175" s="4">
        <f>G175/E175</f>
        <v>1</v>
      </c>
    </row>
    <row r="176" spans="1:8" s="25" customFormat="1" ht="60">
      <c r="A176" s="20" t="s">
        <v>42</v>
      </c>
      <c r="B176" s="20" t="s">
        <v>17</v>
      </c>
      <c r="C176" s="21"/>
      <c r="D176" s="22" t="s">
        <v>45</v>
      </c>
      <c r="E176" s="23">
        <f>SUM(E177:E177)</f>
        <v>0</v>
      </c>
      <c r="F176" s="23">
        <f>SUM(F177:F177)</f>
        <v>0</v>
      </c>
      <c r="G176" s="23">
        <f>SUM(G177:G177)</f>
        <v>0</v>
      </c>
      <c r="H176" s="24"/>
    </row>
    <row r="177" spans="1:8" s="5" customFormat="1" ht="15" customHeight="1" hidden="1">
      <c r="A177" s="1" t="s">
        <v>42</v>
      </c>
      <c r="B177" s="1" t="s">
        <v>17</v>
      </c>
      <c r="C177" s="1"/>
      <c r="D177" s="2"/>
      <c r="E177" s="3"/>
      <c r="F177" s="3"/>
      <c r="G177" s="3"/>
      <c r="H177" s="4" t="e">
        <f aca="true" t="shared" si="12" ref="H177:H185">G177/E177</f>
        <v>#DIV/0!</v>
      </c>
    </row>
    <row r="178" spans="1:8" s="25" customFormat="1" ht="45">
      <c r="A178" s="20" t="s">
        <v>42</v>
      </c>
      <c r="B178" s="20" t="s">
        <v>20</v>
      </c>
      <c r="C178" s="21"/>
      <c r="D178" s="22" t="s">
        <v>147</v>
      </c>
      <c r="E178" s="23">
        <f>SUM(E179:E185)</f>
        <v>18238.817</v>
      </c>
      <c r="F178" s="23">
        <f>SUM(F179:F185)</f>
        <v>10506.750999999998</v>
      </c>
      <c r="G178" s="23">
        <f>SUM(G179:G185)</f>
        <v>10449.150999999998</v>
      </c>
      <c r="H178" s="24">
        <f>G178/E178</f>
        <v>0.5729072779226854</v>
      </c>
    </row>
    <row r="179" spans="1:8" s="5" customFormat="1" ht="30">
      <c r="A179" s="1" t="s">
        <v>42</v>
      </c>
      <c r="B179" s="1" t="s">
        <v>20</v>
      </c>
      <c r="C179" s="1" t="s">
        <v>71</v>
      </c>
      <c r="D179" s="2" t="s">
        <v>72</v>
      </c>
      <c r="E179" s="3">
        <v>8312.134</v>
      </c>
      <c r="F179" s="3">
        <v>6068.357999999999</v>
      </c>
      <c r="G179" s="3">
        <v>6044.083</v>
      </c>
      <c r="H179" s="4">
        <f t="shared" si="12"/>
        <v>0.7271397453409677</v>
      </c>
    </row>
    <row r="180" spans="1:8" s="5" customFormat="1" ht="30">
      <c r="A180" s="1" t="s">
        <v>42</v>
      </c>
      <c r="B180" s="1" t="s">
        <v>20</v>
      </c>
      <c r="C180" s="1" t="s">
        <v>73</v>
      </c>
      <c r="D180" s="2" t="s">
        <v>74</v>
      </c>
      <c r="E180" s="3">
        <v>88.7</v>
      </c>
      <c r="F180" s="3">
        <v>39.797</v>
      </c>
      <c r="G180" s="3">
        <v>39.797</v>
      </c>
      <c r="H180" s="4">
        <f t="shared" si="12"/>
        <v>0.44866967305524236</v>
      </c>
    </row>
    <row r="181" spans="1:8" s="5" customFormat="1" ht="45">
      <c r="A181" s="1" t="s">
        <v>42</v>
      </c>
      <c r="B181" s="1" t="s">
        <v>20</v>
      </c>
      <c r="C181" s="1" t="s">
        <v>75</v>
      </c>
      <c r="D181" s="2" t="s">
        <v>76</v>
      </c>
      <c r="E181" s="3">
        <v>2510.266</v>
      </c>
      <c r="F181" s="3">
        <v>1626.57</v>
      </c>
      <c r="G181" s="3">
        <v>1626.569</v>
      </c>
      <c r="H181" s="4">
        <f t="shared" si="12"/>
        <v>0.6479667891769239</v>
      </c>
    </row>
    <row r="182" spans="1:8" s="5" customFormat="1" ht="30">
      <c r="A182" s="1" t="s">
        <v>42</v>
      </c>
      <c r="B182" s="1" t="s">
        <v>20</v>
      </c>
      <c r="C182" s="1" t="s">
        <v>59</v>
      </c>
      <c r="D182" s="2" t="s">
        <v>60</v>
      </c>
      <c r="E182" s="3">
        <v>4549.385</v>
      </c>
      <c r="F182" s="3">
        <v>1785.02</v>
      </c>
      <c r="G182" s="3">
        <v>1756.124</v>
      </c>
      <c r="H182" s="4">
        <f t="shared" si="12"/>
        <v>0.3860134941316244</v>
      </c>
    </row>
    <row r="183" spans="1:8" s="5" customFormat="1" ht="15">
      <c r="A183" s="1" t="s">
        <v>42</v>
      </c>
      <c r="B183" s="1" t="s">
        <v>20</v>
      </c>
      <c r="C183" s="1" t="s">
        <v>122</v>
      </c>
      <c r="D183" s="2" t="s">
        <v>123</v>
      </c>
      <c r="E183" s="3">
        <v>2735.832</v>
      </c>
      <c r="F183" s="3">
        <v>944.506</v>
      </c>
      <c r="G183" s="3">
        <v>944.178</v>
      </c>
      <c r="H183" s="4">
        <f t="shared" si="12"/>
        <v>0.3451154895476038</v>
      </c>
    </row>
    <row r="184" spans="1:8" s="5" customFormat="1" ht="15">
      <c r="A184" s="1" t="s">
        <v>42</v>
      </c>
      <c r="B184" s="1" t="s">
        <v>20</v>
      </c>
      <c r="C184" s="1" t="s">
        <v>67</v>
      </c>
      <c r="D184" s="2" t="s">
        <v>68</v>
      </c>
      <c r="E184" s="3">
        <v>2.5</v>
      </c>
      <c r="F184" s="3">
        <v>2.5</v>
      </c>
      <c r="G184" s="3">
        <v>2.5</v>
      </c>
      <c r="H184" s="4">
        <f t="shared" si="12"/>
        <v>1</v>
      </c>
    </row>
    <row r="185" spans="1:8" s="5" customFormat="1" ht="15" customHeight="1">
      <c r="A185" s="1" t="s">
        <v>42</v>
      </c>
      <c r="B185" s="1" t="s">
        <v>20</v>
      </c>
      <c r="C185" s="1" t="s">
        <v>69</v>
      </c>
      <c r="D185" s="2" t="s">
        <v>70</v>
      </c>
      <c r="E185" s="3">
        <v>40</v>
      </c>
      <c r="F185" s="3">
        <v>40</v>
      </c>
      <c r="G185" s="3">
        <v>35.9</v>
      </c>
      <c r="H185" s="4">
        <f t="shared" si="12"/>
        <v>0.8975</v>
      </c>
    </row>
    <row r="186" spans="1:8" s="5" customFormat="1" ht="15">
      <c r="A186" s="1"/>
      <c r="B186" s="1"/>
      <c r="C186" s="1"/>
      <c r="D186" s="2"/>
      <c r="E186" s="3"/>
      <c r="F186" s="3"/>
      <c r="G186" s="3"/>
      <c r="H186" s="4"/>
    </row>
    <row r="187" spans="1:8" s="19" customFormat="1" ht="28.5">
      <c r="A187" s="18" t="s">
        <v>43</v>
      </c>
      <c r="B187" s="18"/>
      <c r="C187" s="14"/>
      <c r="D187" s="13" t="s">
        <v>11</v>
      </c>
      <c r="E187" s="15">
        <f>E188+E190+E192+E194+E196</f>
        <v>6650.914000000001</v>
      </c>
      <c r="F187" s="15">
        <f>F188+F190+F192+F194+F196</f>
        <v>4179.764</v>
      </c>
      <c r="G187" s="15">
        <f>G188+G190+G192+G194+G196</f>
        <v>4179.76</v>
      </c>
      <c r="H187" s="16">
        <f>G187/E187</f>
        <v>0.6284489620524336</v>
      </c>
    </row>
    <row r="188" spans="1:8" s="25" customFormat="1" ht="30">
      <c r="A188" s="20" t="s">
        <v>43</v>
      </c>
      <c r="B188" s="20" t="s">
        <v>16</v>
      </c>
      <c r="C188" s="21"/>
      <c r="D188" s="22" t="s">
        <v>148</v>
      </c>
      <c r="E188" s="23">
        <f>SUM(E189:E189)</f>
        <v>0</v>
      </c>
      <c r="F188" s="23">
        <f>SUM(F189:F189)</f>
        <v>0</v>
      </c>
      <c r="G188" s="23">
        <f>SUM(G189:G189)</f>
        <v>0</v>
      </c>
      <c r="H188" s="24"/>
    </row>
    <row r="189" spans="1:8" s="5" customFormat="1" ht="15" hidden="1">
      <c r="A189" s="1" t="s">
        <v>43</v>
      </c>
      <c r="B189" s="1" t="s">
        <v>16</v>
      </c>
      <c r="C189" s="1"/>
      <c r="D189" s="2"/>
      <c r="E189" s="3"/>
      <c r="F189" s="3"/>
      <c r="G189" s="3"/>
      <c r="H189" s="4" t="e">
        <f>G189/E189</f>
        <v>#DIV/0!</v>
      </c>
    </row>
    <row r="190" spans="1:8" s="25" customFormat="1" ht="45">
      <c r="A190" s="20" t="s">
        <v>43</v>
      </c>
      <c r="B190" s="20" t="s">
        <v>17</v>
      </c>
      <c r="C190" s="21"/>
      <c r="D190" s="22" t="s">
        <v>46</v>
      </c>
      <c r="E190" s="23">
        <f>SUM(E191:E191)</f>
        <v>0</v>
      </c>
      <c r="F190" s="23">
        <f>SUM(F191:F191)</f>
        <v>0</v>
      </c>
      <c r="G190" s="23">
        <f>SUM(G191:G191)</f>
        <v>0</v>
      </c>
      <c r="H190" s="24"/>
    </row>
    <row r="191" spans="1:8" s="5" customFormat="1" ht="15" hidden="1">
      <c r="A191" s="1" t="s">
        <v>43</v>
      </c>
      <c r="B191" s="1" t="s">
        <v>17</v>
      </c>
      <c r="C191" s="1"/>
      <c r="D191" s="2"/>
      <c r="E191" s="3"/>
      <c r="F191" s="3"/>
      <c r="G191" s="3"/>
      <c r="H191" s="4" t="e">
        <f>G191/E191</f>
        <v>#DIV/0!</v>
      </c>
    </row>
    <row r="192" spans="1:8" s="25" customFormat="1" ht="45">
      <c r="A192" s="20" t="s">
        <v>43</v>
      </c>
      <c r="B192" s="20" t="s">
        <v>20</v>
      </c>
      <c r="C192" s="21"/>
      <c r="D192" s="22" t="s">
        <v>125</v>
      </c>
      <c r="E192" s="23">
        <f>SUM(E193:E193)</f>
        <v>674.01</v>
      </c>
      <c r="F192" s="23">
        <f>SUM(F193:F193)</f>
        <v>175.31</v>
      </c>
      <c r="G192" s="23">
        <f>SUM(G193:G193)</f>
        <v>175.31</v>
      </c>
      <c r="H192" s="24">
        <f>G192/E192</f>
        <v>0.26009999851634247</v>
      </c>
    </row>
    <row r="193" spans="1:8" s="5" customFormat="1" ht="30">
      <c r="A193" s="1" t="s">
        <v>43</v>
      </c>
      <c r="B193" s="1" t="s">
        <v>20</v>
      </c>
      <c r="C193" s="1" t="s">
        <v>59</v>
      </c>
      <c r="D193" s="2" t="s">
        <v>60</v>
      </c>
      <c r="E193" s="3">
        <v>674.01</v>
      </c>
      <c r="F193" s="3">
        <v>175.31</v>
      </c>
      <c r="G193" s="3">
        <v>175.31</v>
      </c>
      <c r="H193" s="4">
        <f>G193/E193</f>
        <v>0.26009999851634247</v>
      </c>
    </row>
    <row r="194" spans="1:8" s="25" customFormat="1" ht="60">
      <c r="A194" s="20" t="s">
        <v>43</v>
      </c>
      <c r="B194" s="20" t="s">
        <v>21</v>
      </c>
      <c r="C194" s="21"/>
      <c r="D194" s="22" t="s">
        <v>126</v>
      </c>
      <c r="E194" s="23">
        <f>SUM(E195:E195)</f>
        <v>1034.294</v>
      </c>
      <c r="F194" s="23">
        <f>SUM(F195:F195)</f>
        <v>1034.294</v>
      </c>
      <c r="G194" s="23">
        <f>SUM(G195:G195)</f>
        <v>1034.294</v>
      </c>
      <c r="H194" s="24">
        <f aca="true" t="shared" si="13" ref="H194:H200">G194/E194</f>
        <v>1</v>
      </c>
    </row>
    <row r="195" spans="1:8" s="5" customFormat="1" ht="15">
      <c r="A195" s="1" t="s">
        <v>43</v>
      </c>
      <c r="B195" s="1" t="s">
        <v>21</v>
      </c>
      <c r="C195" s="1" t="s">
        <v>83</v>
      </c>
      <c r="D195" s="2" t="s">
        <v>84</v>
      </c>
      <c r="E195" s="3">
        <v>1034.294</v>
      </c>
      <c r="F195" s="3">
        <v>1034.294</v>
      </c>
      <c r="G195" s="3">
        <v>1034.294</v>
      </c>
      <c r="H195" s="4">
        <f t="shared" si="13"/>
        <v>1</v>
      </c>
    </row>
    <row r="196" spans="1:8" s="5" customFormat="1" ht="45">
      <c r="A196" s="20" t="s">
        <v>43</v>
      </c>
      <c r="B196" s="20" t="s">
        <v>22</v>
      </c>
      <c r="C196" s="1"/>
      <c r="D196" s="22" t="s">
        <v>127</v>
      </c>
      <c r="E196" s="23">
        <f>SUM(E197:E200)</f>
        <v>4942.610000000001</v>
      </c>
      <c r="F196" s="23">
        <f>SUM(F197:F200)</f>
        <v>2970.1600000000003</v>
      </c>
      <c r="G196" s="23">
        <f>SUM(G197:G200)</f>
        <v>2970.156</v>
      </c>
      <c r="H196" s="24">
        <f t="shared" si="13"/>
        <v>0.6009286591497204</v>
      </c>
    </row>
    <row r="197" spans="1:8" s="5" customFormat="1" ht="30">
      <c r="A197" s="1" t="s">
        <v>43</v>
      </c>
      <c r="B197" s="1" t="s">
        <v>22</v>
      </c>
      <c r="C197" s="1" t="s">
        <v>71</v>
      </c>
      <c r="D197" s="2" t="s">
        <v>72</v>
      </c>
      <c r="E197" s="3">
        <v>3713.126</v>
      </c>
      <c r="F197" s="3">
        <v>2318.597</v>
      </c>
      <c r="G197" s="3">
        <v>2318.593</v>
      </c>
      <c r="H197" s="4">
        <f t="shared" si="13"/>
        <v>0.6244315436642871</v>
      </c>
    </row>
    <row r="198" spans="1:8" s="5" customFormat="1" ht="30">
      <c r="A198" s="1" t="s">
        <v>43</v>
      </c>
      <c r="B198" s="1" t="s">
        <v>22</v>
      </c>
      <c r="C198" s="1" t="s">
        <v>73</v>
      </c>
      <c r="D198" s="2" t="s">
        <v>74</v>
      </c>
      <c r="E198" s="3">
        <v>2.858</v>
      </c>
      <c r="F198" s="3">
        <v>2.858</v>
      </c>
      <c r="G198" s="3">
        <v>2.858</v>
      </c>
      <c r="H198" s="4">
        <f t="shared" si="13"/>
        <v>1</v>
      </c>
    </row>
    <row r="199" spans="1:8" s="5" customFormat="1" ht="45">
      <c r="A199" s="1" t="s">
        <v>43</v>
      </c>
      <c r="B199" s="1" t="s">
        <v>22</v>
      </c>
      <c r="C199" s="1" t="s">
        <v>75</v>
      </c>
      <c r="D199" s="2" t="s">
        <v>76</v>
      </c>
      <c r="E199" s="3">
        <v>1079.484</v>
      </c>
      <c r="F199" s="3">
        <v>645.658</v>
      </c>
      <c r="G199" s="3">
        <v>645.658</v>
      </c>
      <c r="H199" s="4">
        <f t="shared" si="13"/>
        <v>0.5981172486113736</v>
      </c>
    </row>
    <row r="200" spans="1:8" s="5" customFormat="1" ht="30">
      <c r="A200" s="1" t="s">
        <v>43</v>
      </c>
      <c r="B200" s="1" t="s">
        <v>22</v>
      </c>
      <c r="C200" s="1" t="s">
        <v>59</v>
      </c>
      <c r="D200" s="2" t="s">
        <v>60</v>
      </c>
      <c r="E200" s="3">
        <v>147.142</v>
      </c>
      <c r="F200" s="3">
        <v>3.047</v>
      </c>
      <c r="G200" s="3">
        <v>3.047</v>
      </c>
      <c r="H200" s="4">
        <f t="shared" si="13"/>
        <v>0.02070788761876283</v>
      </c>
    </row>
    <row r="201" spans="1:8" s="5" customFormat="1" ht="15">
      <c r="A201" s="1"/>
      <c r="B201" s="1"/>
      <c r="C201" s="1"/>
      <c r="D201" s="2"/>
      <c r="E201" s="3"/>
      <c r="F201" s="3"/>
      <c r="G201" s="3"/>
      <c r="H201" s="4"/>
    </row>
    <row r="202" spans="1:8" s="19" customFormat="1" ht="28.5">
      <c r="A202" s="18" t="s">
        <v>44</v>
      </c>
      <c r="B202" s="18"/>
      <c r="C202" s="14"/>
      <c r="D202" s="13" t="s">
        <v>12</v>
      </c>
      <c r="E202" s="15">
        <f>E203+E207+E209</f>
        <v>122440.383</v>
      </c>
      <c r="F202" s="15">
        <f>F203+F207+F209</f>
        <v>78157.02699999999</v>
      </c>
      <c r="G202" s="15">
        <f>G203+G207+G209</f>
        <v>78151.98</v>
      </c>
      <c r="H202" s="16">
        <f aca="true" t="shared" si="14" ref="H202:H213">G202/E202</f>
        <v>0.6382859811864522</v>
      </c>
    </row>
    <row r="203" spans="1:8" s="25" customFormat="1" ht="60">
      <c r="A203" s="20" t="s">
        <v>44</v>
      </c>
      <c r="B203" s="20" t="s">
        <v>16</v>
      </c>
      <c r="C203" s="21"/>
      <c r="D203" s="22" t="s">
        <v>47</v>
      </c>
      <c r="E203" s="23">
        <f>SUM(E204:E206)</f>
        <v>112029.083</v>
      </c>
      <c r="F203" s="23">
        <f>SUM(F204:F206)</f>
        <v>71655.555</v>
      </c>
      <c r="G203" s="23">
        <f>SUM(G204:G206)</f>
        <v>71655.555</v>
      </c>
      <c r="H203" s="24">
        <f t="shared" si="14"/>
        <v>0.6396156523034291</v>
      </c>
    </row>
    <row r="204" spans="1:8" s="5" customFormat="1" ht="15">
      <c r="A204" s="1" t="s">
        <v>44</v>
      </c>
      <c r="B204" s="1" t="s">
        <v>16</v>
      </c>
      <c r="C204" s="1" t="s">
        <v>85</v>
      </c>
      <c r="D204" s="2" t="s">
        <v>86</v>
      </c>
      <c r="E204" s="3">
        <v>70014.66</v>
      </c>
      <c r="F204" s="3">
        <v>50110.575</v>
      </c>
      <c r="G204" s="3">
        <v>50110.575</v>
      </c>
      <c r="H204" s="4">
        <f t="shared" si="14"/>
        <v>0.7157154658752894</v>
      </c>
    </row>
    <row r="205" spans="1:8" s="5" customFormat="1" ht="15">
      <c r="A205" s="1" t="s">
        <v>44</v>
      </c>
      <c r="B205" s="1" t="s">
        <v>16</v>
      </c>
      <c r="C205" s="1" t="s">
        <v>87</v>
      </c>
      <c r="D205" s="2" t="s">
        <v>88</v>
      </c>
      <c r="E205" s="3">
        <v>1426.9</v>
      </c>
      <c r="F205" s="3">
        <v>1025.925</v>
      </c>
      <c r="G205" s="3">
        <v>1025.925</v>
      </c>
      <c r="H205" s="4">
        <f t="shared" si="14"/>
        <v>0.7189887167986544</v>
      </c>
    </row>
    <row r="206" spans="1:8" s="5" customFormat="1" ht="15">
      <c r="A206" s="1" t="s">
        <v>44</v>
      </c>
      <c r="B206" s="1" t="s">
        <v>16</v>
      </c>
      <c r="C206" s="1" t="s">
        <v>81</v>
      </c>
      <c r="D206" s="2" t="s">
        <v>82</v>
      </c>
      <c r="E206" s="3">
        <v>40587.523</v>
      </c>
      <c r="F206" s="3">
        <v>20519.055</v>
      </c>
      <c r="G206" s="3">
        <v>20519.055</v>
      </c>
      <c r="H206" s="4">
        <f t="shared" si="14"/>
        <v>0.5055508068329274</v>
      </c>
    </row>
    <row r="207" spans="1:8" s="25" customFormat="1" ht="30">
      <c r="A207" s="20" t="s">
        <v>44</v>
      </c>
      <c r="B207" s="20" t="s">
        <v>17</v>
      </c>
      <c r="C207" s="21"/>
      <c r="D207" s="22" t="s">
        <v>48</v>
      </c>
      <c r="E207" s="23">
        <f>SUM(E208:E208)</f>
        <v>0.265</v>
      </c>
      <c r="F207" s="23">
        <f>SUM(F208:F208)</f>
        <v>0.265</v>
      </c>
      <c r="G207" s="23">
        <f>SUM(G208:G208)</f>
        <v>0.265</v>
      </c>
      <c r="H207" s="24">
        <f t="shared" si="14"/>
        <v>1</v>
      </c>
    </row>
    <row r="208" spans="1:8" s="5" customFormat="1" ht="15" customHeight="1">
      <c r="A208" s="1" t="s">
        <v>44</v>
      </c>
      <c r="B208" s="1" t="s">
        <v>17</v>
      </c>
      <c r="C208" s="1" t="s">
        <v>89</v>
      </c>
      <c r="D208" s="2" t="s">
        <v>90</v>
      </c>
      <c r="E208" s="3">
        <v>0.265</v>
      </c>
      <c r="F208" s="3">
        <v>0.265</v>
      </c>
      <c r="G208" s="3">
        <v>0.265</v>
      </c>
      <c r="H208" s="4">
        <f t="shared" si="14"/>
        <v>1</v>
      </c>
    </row>
    <row r="209" spans="1:8" s="25" customFormat="1" ht="30">
      <c r="A209" s="20" t="s">
        <v>44</v>
      </c>
      <c r="B209" s="20" t="s">
        <v>20</v>
      </c>
      <c r="C209" s="21"/>
      <c r="D209" s="22" t="s">
        <v>23</v>
      </c>
      <c r="E209" s="23">
        <f>SUM(E210:E213)</f>
        <v>10411.035000000002</v>
      </c>
      <c r="F209" s="23">
        <f>SUM(F210:F213)</f>
        <v>6501.207</v>
      </c>
      <c r="G209" s="23">
        <f>SUM(G210:G213)</f>
        <v>6496.16</v>
      </c>
      <c r="H209" s="24">
        <f t="shared" si="14"/>
        <v>0.6239687024392867</v>
      </c>
    </row>
    <row r="210" spans="1:8" s="5" customFormat="1" ht="30">
      <c r="A210" s="1" t="s">
        <v>44</v>
      </c>
      <c r="B210" s="1" t="s">
        <v>20</v>
      </c>
      <c r="C210" s="1" t="s">
        <v>71</v>
      </c>
      <c r="D210" s="2" t="s">
        <v>72</v>
      </c>
      <c r="E210" s="3">
        <v>7296.6</v>
      </c>
      <c r="F210" s="3">
        <v>4497.153</v>
      </c>
      <c r="G210" s="3">
        <v>4495.571</v>
      </c>
      <c r="H210" s="4">
        <f t="shared" si="14"/>
        <v>0.6161186031850451</v>
      </c>
    </row>
    <row r="211" spans="1:8" s="5" customFormat="1" ht="30">
      <c r="A211" s="1" t="s">
        <v>44</v>
      </c>
      <c r="B211" s="1" t="s">
        <v>20</v>
      </c>
      <c r="C211" s="1" t="s">
        <v>73</v>
      </c>
      <c r="D211" s="2" t="s">
        <v>74</v>
      </c>
      <c r="E211" s="3">
        <v>20</v>
      </c>
      <c r="F211" s="3">
        <v>8.4</v>
      </c>
      <c r="G211" s="3">
        <v>8.4</v>
      </c>
      <c r="H211" s="4">
        <f t="shared" si="14"/>
        <v>0.42000000000000004</v>
      </c>
    </row>
    <row r="212" spans="1:8" s="5" customFormat="1" ht="45">
      <c r="A212" s="1" t="s">
        <v>44</v>
      </c>
      <c r="B212" s="1" t="s">
        <v>20</v>
      </c>
      <c r="C212" s="1" t="s">
        <v>75</v>
      </c>
      <c r="D212" s="2" t="s">
        <v>76</v>
      </c>
      <c r="E212" s="3">
        <v>2053.335</v>
      </c>
      <c r="F212" s="3">
        <v>1231.198</v>
      </c>
      <c r="G212" s="3">
        <v>1231.188</v>
      </c>
      <c r="H212" s="4">
        <f t="shared" si="14"/>
        <v>0.5996040587629393</v>
      </c>
    </row>
    <row r="213" spans="1:8" s="5" customFormat="1" ht="30">
      <c r="A213" s="1" t="s">
        <v>44</v>
      </c>
      <c r="B213" s="1" t="s">
        <v>20</v>
      </c>
      <c r="C213" s="1" t="s">
        <v>59</v>
      </c>
      <c r="D213" s="2" t="s">
        <v>60</v>
      </c>
      <c r="E213" s="3">
        <v>1041.1</v>
      </c>
      <c r="F213" s="3">
        <v>764.456</v>
      </c>
      <c r="G213" s="3">
        <v>761.001</v>
      </c>
      <c r="H213" s="4">
        <f t="shared" si="14"/>
        <v>0.7309586014792048</v>
      </c>
    </row>
    <row r="214" spans="1:8" s="5" customFormat="1" ht="30">
      <c r="A214" s="1"/>
      <c r="B214" s="1"/>
      <c r="C214" s="32"/>
      <c r="D214" s="2"/>
      <c r="E214" s="3"/>
      <c r="F214" s="3"/>
      <c r="G214" s="3"/>
      <c r="H214" s="4"/>
    </row>
    <row r="215" spans="1:8" s="19" customFormat="1" ht="71.25">
      <c r="A215" s="18" t="s">
        <v>51</v>
      </c>
      <c r="B215" s="18"/>
      <c r="C215" s="14"/>
      <c r="D215" s="13" t="s">
        <v>141</v>
      </c>
      <c r="E215" s="15">
        <f>SUM(E216:E218)</f>
        <v>709.367</v>
      </c>
      <c r="F215" s="15">
        <f>SUM(F216:F218)</f>
        <v>620</v>
      </c>
      <c r="G215" s="15">
        <f>SUM(G216:G218)</f>
        <v>620</v>
      </c>
      <c r="H215" s="16">
        <f>G215/E215</f>
        <v>0.8740186673470856</v>
      </c>
    </row>
    <row r="216" spans="1:8" s="5" customFormat="1" ht="15" customHeight="1">
      <c r="A216" s="1" t="s">
        <v>51</v>
      </c>
      <c r="B216" s="1"/>
      <c r="C216" s="1" t="s">
        <v>59</v>
      </c>
      <c r="D216" s="2" t="s">
        <v>60</v>
      </c>
      <c r="E216" s="3">
        <v>58.367</v>
      </c>
      <c r="F216" s="3">
        <v>0</v>
      </c>
      <c r="G216" s="3">
        <v>0</v>
      </c>
      <c r="H216" s="4">
        <f>G216/E216</f>
        <v>0</v>
      </c>
    </row>
    <row r="217" spans="1:8" s="5" customFormat="1" ht="15" customHeight="1">
      <c r="A217" s="1" t="s">
        <v>51</v>
      </c>
      <c r="B217" s="1"/>
      <c r="C217" s="1" t="s">
        <v>102</v>
      </c>
      <c r="D217" s="2" t="s">
        <v>103</v>
      </c>
      <c r="E217" s="3">
        <v>31</v>
      </c>
      <c r="F217" s="3">
        <v>0</v>
      </c>
      <c r="G217" s="3">
        <v>0</v>
      </c>
      <c r="H217" s="4">
        <f>G217/E217</f>
        <v>0</v>
      </c>
    </row>
    <row r="218" spans="1:8" s="5" customFormat="1" ht="30">
      <c r="A218" s="1" t="s">
        <v>51</v>
      </c>
      <c r="B218" s="1"/>
      <c r="C218" s="1" t="s">
        <v>137</v>
      </c>
      <c r="D218" s="2" t="s">
        <v>138</v>
      </c>
      <c r="E218" s="3">
        <v>620</v>
      </c>
      <c r="F218" s="3">
        <v>620</v>
      </c>
      <c r="G218" s="3">
        <v>620</v>
      </c>
      <c r="H218" s="4">
        <f>G218/E218</f>
        <v>1</v>
      </c>
    </row>
    <row r="219" spans="1:8" s="5" customFormat="1" ht="15" customHeight="1">
      <c r="A219" s="1"/>
      <c r="B219" s="1"/>
      <c r="C219" s="32"/>
      <c r="D219" s="2"/>
      <c r="E219" s="3"/>
      <c r="F219" s="3"/>
      <c r="G219" s="3"/>
      <c r="H219" s="4"/>
    </row>
    <row r="220" spans="1:8" s="5" customFormat="1" ht="28.5">
      <c r="A220" s="18" t="s">
        <v>91</v>
      </c>
      <c r="B220" s="18"/>
      <c r="C220" s="18"/>
      <c r="D220" s="13" t="s">
        <v>96</v>
      </c>
      <c r="E220" s="30">
        <f>SUM(E221:E221)</f>
        <v>589.2</v>
      </c>
      <c r="F220" s="30">
        <f>SUM(F221:F221)</f>
        <v>0</v>
      </c>
      <c r="G220" s="30">
        <f>SUM(G221:G221)</f>
        <v>0</v>
      </c>
      <c r="H220" s="16">
        <f>G220/E220</f>
        <v>0</v>
      </c>
    </row>
    <row r="221" spans="1:8" s="5" customFormat="1" ht="30">
      <c r="A221" s="1" t="s">
        <v>91</v>
      </c>
      <c r="B221" s="1"/>
      <c r="C221" s="32" t="s">
        <v>59</v>
      </c>
      <c r="D221" s="2" t="s">
        <v>60</v>
      </c>
      <c r="E221" s="3">
        <v>589.2</v>
      </c>
      <c r="F221" s="3">
        <v>0</v>
      </c>
      <c r="G221" s="3">
        <v>0</v>
      </c>
      <c r="H221" s="4">
        <f>G221/E221</f>
        <v>0</v>
      </c>
    </row>
    <row r="222" spans="1:8" s="5" customFormat="1" ht="15" customHeight="1">
      <c r="A222" s="1"/>
      <c r="B222" s="1"/>
      <c r="C222" s="32"/>
      <c r="D222" s="2"/>
      <c r="E222" s="3"/>
      <c r="F222" s="3"/>
      <c r="G222" s="3"/>
      <c r="H222" s="4"/>
    </row>
    <row r="223" spans="1:8" s="5" customFormat="1" ht="28.5">
      <c r="A223" s="18" t="s">
        <v>116</v>
      </c>
      <c r="B223" s="18"/>
      <c r="C223" s="18"/>
      <c r="D223" s="13" t="s">
        <v>117</v>
      </c>
      <c r="E223" s="30">
        <f>SUM(E224:E224)</f>
        <v>10</v>
      </c>
      <c r="F223" s="30">
        <f>SUM(F224:F224)</f>
        <v>0</v>
      </c>
      <c r="G223" s="30">
        <f>SUM(G224:G224)</f>
        <v>0</v>
      </c>
      <c r="H223" s="16">
        <f>G223/E223</f>
        <v>0</v>
      </c>
    </row>
    <row r="224" spans="1:8" s="5" customFormat="1" ht="30">
      <c r="A224" s="1" t="s">
        <v>116</v>
      </c>
      <c r="B224" s="1"/>
      <c r="C224" s="32" t="s">
        <v>59</v>
      </c>
      <c r="D224" s="2" t="s">
        <v>60</v>
      </c>
      <c r="E224" s="3">
        <v>10</v>
      </c>
      <c r="F224" s="3">
        <v>0</v>
      </c>
      <c r="G224" s="3">
        <v>0</v>
      </c>
      <c r="H224" s="4">
        <f>G224/E224</f>
        <v>0</v>
      </c>
    </row>
    <row r="225" spans="1:8" s="5" customFormat="1" ht="15" customHeight="1">
      <c r="A225" s="1"/>
      <c r="B225" s="1"/>
      <c r="C225" s="32"/>
      <c r="D225" s="2"/>
      <c r="E225" s="3"/>
      <c r="F225" s="3"/>
      <c r="G225" s="3"/>
      <c r="H225" s="4"/>
    </row>
    <row r="226" spans="1:8" s="10" customFormat="1" ht="15">
      <c r="A226" s="1"/>
      <c r="B226" s="1"/>
      <c r="C226" s="40" t="s">
        <v>136</v>
      </c>
      <c r="D226" s="40"/>
      <c r="E226" s="6">
        <f>E5+E42+E58+E72+E103+E119+E131+E139+E145+E151+E161+E172+E187+E202+E215+E220+E223</f>
        <v>787601.5750000001</v>
      </c>
      <c r="F226" s="6">
        <f>F5+F42+F58+F72+F103+F119+F131+F139+F145+F151+F161+F172+F187+F202+F215+F220+F223</f>
        <v>525329.073</v>
      </c>
      <c r="G226" s="6">
        <f>G5+G42+G58+G72+G103+G119+G131+G139+G145+G151+G161+G172+G187+G202+G215+G220+G223</f>
        <v>524980.214</v>
      </c>
      <c r="H226" s="7">
        <f>G226/E226</f>
        <v>0.6665555664994702</v>
      </c>
    </row>
    <row r="227" spans="1:8" s="10" customFormat="1" ht="15">
      <c r="A227" s="1"/>
      <c r="B227" s="1"/>
      <c r="C227" s="35"/>
      <c r="D227" s="34"/>
      <c r="E227" s="6"/>
      <c r="F227" s="6"/>
      <c r="G227" s="6"/>
      <c r="H227" s="7"/>
    </row>
    <row r="228" spans="1:8" s="19" customFormat="1" ht="15">
      <c r="A228" s="18" t="s">
        <v>50</v>
      </c>
      <c r="B228" s="18"/>
      <c r="C228" s="14"/>
      <c r="D228" s="13" t="s">
        <v>49</v>
      </c>
      <c r="E228" s="30">
        <f>SUM(E229:E243)</f>
        <v>43697.560000000005</v>
      </c>
      <c r="F228" s="30">
        <f>SUM(F229:F243)</f>
        <v>22051.914</v>
      </c>
      <c r="G228" s="30">
        <f>SUM(G229:G243)</f>
        <v>22050.060000000005</v>
      </c>
      <c r="H228" s="16">
        <f>G228/E228</f>
        <v>0.5046062068454166</v>
      </c>
    </row>
    <row r="229" spans="1:8" s="5" customFormat="1" ht="15">
      <c r="A229" s="1" t="s">
        <v>50</v>
      </c>
      <c r="B229" s="1"/>
      <c r="C229" s="32" t="s">
        <v>53</v>
      </c>
      <c r="D229" s="2" t="s">
        <v>54</v>
      </c>
      <c r="E229" s="3">
        <v>4042.672</v>
      </c>
      <c r="F229" s="3">
        <v>2486.416</v>
      </c>
      <c r="G229" s="3">
        <v>2486.416</v>
      </c>
      <c r="H229" s="4">
        <f aca="true" t="shared" si="15" ref="H229:H243">G229/E229</f>
        <v>0.615042724218042</v>
      </c>
    </row>
    <row r="230" spans="1:8" s="5" customFormat="1" ht="45">
      <c r="A230" s="1" t="s">
        <v>50</v>
      </c>
      <c r="B230" s="1"/>
      <c r="C230" s="32" t="s">
        <v>57</v>
      </c>
      <c r="D230" s="2" t="s">
        <v>58</v>
      </c>
      <c r="E230" s="3">
        <v>1220.885</v>
      </c>
      <c r="F230" s="3">
        <v>721.859</v>
      </c>
      <c r="G230" s="3">
        <v>721.859</v>
      </c>
      <c r="H230" s="4">
        <f t="shared" si="15"/>
        <v>0.5912587999688751</v>
      </c>
    </row>
    <row r="231" spans="1:8" s="5" customFormat="1" ht="30">
      <c r="A231" s="1" t="s">
        <v>50</v>
      </c>
      <c r="B231" s="1"/>
      <c r="C231" s="32" t="s">
        <v>71</v>
      </c>
      <c r="D231" s="2" t="s">
        <v>72</v>
      </c>
      <c r="E231" s="3">
        <v>15540.152000000002</v>
      </c>
      <c r="F231" s="3">
        <v>9717.539999999999</v>
      </c>
      <c r="G231" s="3">
        <v>9715.826000000001</v>
      </c>
      <c r="H231" s="4">
        <f t="shared" si="15"/>
        <v>0.6252079130242741</v>
      </c>
    </row>
    <row r="232" spans="1:8" s="5" customFormat="1" ht="30">
      <c r="A232" s="1" t="s">
        <v>50</v>
      </c>
      <c r="B232" s="1"/>
      <c r="C232" s="32" t="s">
        <v>73</v>
      </c>
      <c r="D232" s="2" t="s">
        <v>74</v>
      </c>
      <c r="E232" s="3">
        <v>91.755</v>
      </c>
      <c r="F232" s="3">
        <v>40.266999999999996</v>
      </c>
      <c r="G232" s="3">
        <v>40.266999999999996</v>
      </c>
      <c r="H232" s="4">
        <f t="shared" si="15"/>
        <v>0.43885346847583234</v>
      </c>
    </row>
    <row r="233" spans="1:8" s="5" customFormat="1" ht="45">
      <c r="A233" s="1" t="s">
        <v>50</v>
      </c>
      <c r="B233" s="1"/>
      <c r="C233" s="32" t="s">
        <v>75</v>
      </c>
      <c r="D233" s="2" t="s">
        <v>76</v>
      </c>
      <c r="E233" s="3">
        <v>4404.33</v>
      </c>
      <c r="F233" s="3">
        <v>2727.738</v>
      </c>
      <c r="G233" s="3">
        <v>2727.737</v>
      </c>
      <c r="H233" s="4">
        <f t="shared" si="15"/>
        <v>0.6193307495124116</v>
      </c>
    </row>
    <row r="234" spans="1:8" s="5" customFormat="1" ht="30">
      <c r="A234" s="1" t="s">
        <v>50</v>
      </c>
      <c r="B234" s="1"/>
      <c r="C234" s="32" t="s">
        <v>59</v>
      </c>
      <c r="D234" s="2" t="s">
        <v>60</v>
      </c>
      <c r="E234" s="3">
        <v>9663.696</v>
      </c>
      <c r="F234" s="3">
        <v>1013.6859999999999</v>
      </c>
      <c r="G234" s="3">
        <v>1013.643</v>
      </c>
      <c r="H234" s="4">
        <f t="shared" si="15"/>
        <v>0.10489185504179768</v>
      </c>
    </row>
    <row r="235" spans="1:8" s="5" customFormat="1" ht="15">
      <c r="A235" s="1" t="s">
        <v>50</v>
      </c>
      <c r="B235" s="1"/>
      <c r="C235" s="32" t="s">
        <v>92</v>
      </c>
      <c r="D235" s="2" t="s">
        <v>93</v>
      </c>
      <c r="E235" s="3">
        <v>1680</v>
      </c>
      <c r="F235" s="3">
        <v>1264.37</v>
      </c>
      <c r="G235" s="3">
        <v>1264.274</v>
      </c>
      <c r="H235" s="4">
        <f t="shared" si="15"/>
        <v>0.7525440476190476</v>
      </c>
    </row>
    <row r="236" spans="1:8" s="5" customFormat="1" ht="15">
      <c r="A236" s="1" t="s">
        <v>50</v>
      </c>
      <c r="B236" s="1"/>
      <c r="C236" s="32" t="s">
        <v>106</v>
      </c>
      <c r="D236" s="2" t="s">
        <v>107</v>
      </c>
      <c r="E236" s="3">
        <v>60</v>
      </c>
      <c r="F236" s="3">
        <v>25</v>
      </c>
      <c r="G236" s="3">
        <v>25</v>
      </c>
      <c r="H236" s="4">
        <f t="shared" si="15"/>
        <v>0.4166666666666667</v>
      </c>
    </row>
    <row r="237" spans="1:8" s="5" customFormat="1" ht="15">
      <c r="A237" s="1" t="s">
        <v>50</v>
      </c>
      <c r="B237" s="1"/>
      <c r="C237" s="32">
        <v>540</v>
      </c>
      <c r="D237" s="2" t="s">
        <v>82</v>
      </c>
      <c r="E237" s="3">
        <v>1617.65</v>
      </c>
      <c r="F237" s="3">
        <v>899.65</v>
      </c>
      <c r="G237" s="3">
        <v>899.65</v>
      </c>
      <c r="H237" s="4">
        <f t="shared" si="15"/>
        <v>0.5561462615522517</v>
      </c>
    </row>
    <row r="238" spans="1:8" s="5" customFormat="1" ht="60">
      <c r="A238" s="1" t="s">
        <v>50</v>
      </c>
      <c r="B238" s="1"/>
      <c r="C238" s="32">
        <v>611</v>
      </c>
      <c r="D238" s="2" t="s">
        <v>64</v>
      </c>
      <c r="E238" s="3">
        <v>4207.947</v>
      </c>
      <c r="F238" s="3">
        <v>2829.908</v>
      </c>
      <c r="G238" s="3">
        <v>2829.908</v>
      </c>
      <c r="H238" s="4">
        <f t="shared" si="15"/>
        <v>0.672515124358743</v>
      </c>
    </row>
    <row r="239" spans="1:8" s="5" customFormat="1" ht="15">
      <c r="A239" s="1" t="s">
        <v>50</v>
      </c>
      <c r="B239" s="1"/>
      <c r="C239" s="32" t="s">
        <v>65</v>
      </c>
      <c r="D239" s="2" t="s">
        <v>66</v>
      </c>
      <c r="E239" s="3">
        <v>181.65</v>
      </c>
      <c r="F239" s="3">
        <v>159.949</v>
      </c>
      <c r="G239" s="3">
        <v>159.949</v>
      </c>
      <c r="H239" s="4">
        <f t="shared" si="15"/>
        <v>0.8805339939443986</v>
      </c>
    </row>
    <row r="240" spans="1:8" s="5" customFormat="1" ht="60">
      <c r="A240" s="1" t="s">
        <v>50</v>
      </c>
      <c r="B240" s="1"/>
      <c r="C240" s="32" t="s">
        <v>79</v>
      </c>
      <c r="D240" s="2" t="s">
        <v>80</v>
      </c>
      <c r="E240" s="3">
        <v>117.823</v>
      </c>
      <c r="F240" s="3">
        <v>46.148</v>
      </c>
      <c r="G240" s="3">
        <v>46.148</v>
      </c>
      <c r="H240" s="4">
        <f t="shared" si="15"/>
        <v>0.3916722541439278</v>
      </c>
    </row>
    <row r="241" spans="1:8" s="5" customFormat="1" ht="30">
      <c r="A241" s="1" t="s">
        <v>50</v>
      </c>
      <c r="B241" s="1"/>
      <c r="C241" s="32" t="s">
        <v>112</v>
      </c>
      <c r="D241" s="2" t="s">
        <v>113</v>
      </c>
      <c r="E241" s="3">
        <v>30</v>
      </c>
      <c r="F241" s="3">
        <v>0</v>
      </c>
      <c r="G241" s="3">
        <v>0</v>
      </c>
      <c r="H241" s="4">
        <f t="shared" si="15"/>
        <v>0</v>
      </c>
    </row>
    <row r="242" spans="1:8" s="5" customFormat="1" ht="15">
      <c r="A242" s="1" t="s">
        <v>50</v>
      </c>
      <c r="B242" s="1"/>
      <c r="C242" s="32" t="s">
        <v>69</v>
      </c>
      <c r="D242" s="2" t="s">
        <v>70</v>
      </c>
      <c r="E242" s="3">
        <v>139</v>
      </c>
      <c r="F242" s="3">
        <v>119.383</v>
      </c>
      <c r="G242" s="3">
        <v>119.383</v>
      </c>
      <c r="H242" s="4">
        <f t="shared" si="15"/>
        <v>0.8588705035971222</v>
      </c>
    </row>
    <row r="243" spans="1:8" s="5" customFormat="1" ht="15" customHeight="1">
      <c r="A243" s="1" t="s">
        <v>50</v>
      </c>
      <c r="B243" s="1"/>
      <c r="C243" s="32" t="s">
        <v>94</v>
      </c>
      <c r="D243" s="2" t="s">
        <v>95</v>
      </c>
      <c r="E243" s="3">
        <v>700</v>
      </c>
      <c r="F243" s="3">
        <v>0</v>
      </c>
      <c r="G243" s="3">
        <v>0</v>
      </c>
      <c r="H243" s="4">
        <f t="shared" si="15"/>
        <v>0</v>
      </c>
    </row>
    <row r="244" spans="1:8" s="5" customFormat="1" ht="15">
      <c r="A244" s="1"/>
      <c r="B244" s="1"/>
      <c r="C244" s="1"/>
      <c r="D244" s="2"/>
      <c r="E244" s="3"/>
      <c r="F244" s="3"/>
      <c r="G244" s="3"/>
      <c r="H244" s="4"/>
    </row>
    <row r="245" spans="1:8" s="10" customFormat="1" ht="15">
      <c r="A245" s="1"/>
      <c r="B245" s="1"/>
      <c r="C245" s="40" t="s">
        <v>13</v>
      </c>
      <c r="D245" s="40"/>
      <c r="E245" s="6">
        <f>E5+E42+E58+E72+E103+E119+E131+E139+E145+E151+E161+E172+E187+E202+E215+E220+E223+E228</f>
        <v>831299.1350000001</v>
      </c>
      <c r="F245" s="6">
        <f>F5+F42+F58+F72+F103+F119+F131+F139+F145+F151+F161+F172+F187+F202+F215+F220+F223+F228</f>
        <v>547380.987</v>
      </c>
      <c r="G245" s="6">
        <f>G5+G42+G58+G72+G103+G119+G131+G139+G145+G151+G161+G172+G187+G202+G215+G220+G223+G228</f>
        <v>547030.2740000001</v>
      </c>
      <c r="H245" s="7">
        <f>G245/E245</f>
        <v>0.6580426358798028</v>
      </c>
    </row>
    <row r="246" spans="3:8" s="5" customFormat="1" ht="15" customHeight="1">
      <c r="C246" s="11"/>
      <c r="D246" s="12"/>
      <c r="E246" s="31"/>
      <c r="F246" s="31"/>
      <c r="G246" s="31"/>
      <c r="H246" s="8"/>
    </row>
    <row r="247" spans="5:8" ht="15">
      <c r="E247" s="31"/>
      <c r="F247" s="31"/>
      <c r="G247" s="31"/>
      <c r="H247" s="31"/>
    </row>
    <row r="248" spans="1:7" ht="15">
      <c r="A248" s="39"/>
      <c r="B248" s="39"/>
      <c r="C248" s="39"/>
      <c r="D248" s="39"/>
      <c r="E248" s="31"/>
      <c r="F248" s="33"/>
      <c r="G248" s="31"/>
    </row>
    <row r="249" spans="5:7" ht="15">
      <c r="E249" s="31"/>
      <c r="F249" s="31"/>
      <c r="G249" s="31"/>
    </row>
    <row r="250" spans="5:7" ht="15">
      <c r="E250" s="31"/>
      <c r="F250" s="31"/>
      <c r="G250" s="31"/>
    </row>
    <row r="251" spans="5:7" ht="15">
      <c r="E251" s="31"/>
      <c r="F251" s="31"/>
      <c r="G251" s="31"/>
    </row>
  </sheetData>
  <sheetProtection/>
  <mergeCells count="12">
    <mergeCell ref="E3:E4"/>
    <mergeCell ref="C226:D226"/>
    <mergeCell ref="F3:F4"/>
    <mergeCell ref="G3:G4"/>
    <mergeCell ref="H3:H4"/>
    <mergeCell ref="A1:H1"/>
    <mergeCell ref="D3:D4"/>
    <mergeCell ref="A248:D248"/>
    <mergeCell ref="C245:D245"/>
    <mergeCell ref="C3:C4"/>
    <mergeCell ref="A3:A4"/>
    <mergeCell ref="B3:B4"/>
  </mergeCells>
  <printOptions horizontalCentered="1"/>
  <pageMargins left="0.11811023622047245" right="0.03937007874015748" top="0.1968503937007874" bottom="0.1968503937007874" header="0.11811023622047245" footer="0.11811023622047245"/>
  <pageSetup horizontalDpi="600" verticalDpi="600" orientation="landscape" paperSize="9" r:id="rId1"/>
  <headerFooter scaleWithDoc="0" alignWithMargins="0">
    <oddFooter xml:space="preserve">&amp;C                                                                                                                                                                                                               &amp;8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МЕЖЕНИНА</cp:lastModifiedBy>
  <cp:lastPrinted>2023-10-09T08:05:11Z</cp:lastPrinted>
  <dcterms:created xsi:type="dcterms:W3CDTF">1996-10-08T23:32:33Z</dcterms:created>
  <dcterms:modified xsi:type="dcterms:W3CDTF">2023-10-09T08:05:12Z</dcterms:modified>
  <cp:category/>
  <cp:version/>
  <cp:contentType/>
  <cp:contentStatus/>
</cp:coreProperties>
</file>