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150" activeTab="0"/>
  </bookViews>
  <sheets>
    <sheet name="доходы" sheetId="1" r:id="rId1"/>
    <sheet name="расходы" sheetId="2" r:id="rId2"/>
  </sheets>
  <definedNames>
    <definedName name="_xlnm.Print_Area" localSheetId="1">'расходы'!$A$1:$G$103</definedName>
  </definedNames>
  <calcPr fullCalcOnLoad="1"/>
</workbook>
</file>

<file path=xl/sharedStrings.xml><?xml version="1.0" encoding="utf-8"?>
<sst xmlns="http://schemas.openxmlformats.org/spreadsheetml/2006/main" count="227" uniqueCount="202">
  <si>
    <t>КБК</t>
  </si>
  <si>
    <t xml:space="preserve">Наименование </t>
  </si>
  <si>
    <t xml:space="preserve">Назнач. на год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</si>
  <si>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</si>
  <si>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</si>
  <si>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</si>
  <si>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</si>
  <si>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</si>
  <si>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</si>
  <si>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</si>
  <si>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</si>
  <si>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</si>
  <si>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</si>
  <si>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</si>
  <si>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</si>
  <si>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</si>
  <si>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</si>
  <si>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</si>
  <si>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</si>
  <si>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</si>
  <si>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</si>
  <si>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</si>
  <si>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</si>
  <si>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</si>
  <si>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</si>
  <si>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</si>
  <si>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</si>
  <si>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</si>
  <si>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</si>
  <si>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</si>
  <si>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</si>
  <si>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</si>
  <si>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</si>
  <si>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</si>
  <si>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</si>
  <si>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</si>
  <si>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</si>
  <si>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</si>
  <si>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</si>
  <si>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 1 11 09000 00 0000 120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</si>
  <si>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</si>
  <si>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</si>
  <si>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</si>
  <si>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</si>
  <si>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</si>
  <si>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</si>
  <si>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</si>
  <si>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</si>
  <si>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</si>
  <si>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</si>
  <si>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</si>
  <si>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</si>
  <si>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</si>
  <si>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</si>
  <si>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</si>
  <si>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</si>
  <si>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</si>
  <si>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</si>
  <si>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</si>
  <si>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</si>
  <si>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</si>
  <si>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</si>
  <si>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</si>
  <si>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</si>
  <si>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</si>
  <si>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</si>
  <si>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</si>
  <si>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безвозмездные поступления</t>
  </si>
  <si>
    <t xml:space="preserve"> 2 07 00000 00 0000 180</t>
  </si>
  <si>
    <t>ВСЕГО ДОХОДОВ</t>
  </si>
  <si>
    <t>Собственные доходы</t>
  </si>
  <si>
    <t xml:space="preserve"> 1 13 00000 00 0000 000</t>
  </si>
  <si>
    <t xml:space="preserve"> Исп. О.В. Кравцова</t>
  </si>
  <si>
    <t xml:space="preserve"> 2 19 00000 00 0000 151</t>
  </si>
  <si>
    <t>1 11 03000 00 0000 120</t>
  </si>
  <si>
    <t>Прочие межбюджетные трансферты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</si>
  <si>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</si>
  <si>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</si>
  <si>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</si>
  <si>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</si>
  <si>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</si>
  <si>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</si>
  <si>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</si>
  <si>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</si>
  <si>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</si>
  <si>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</si>
  <si>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Платежи от государственных и муниципальных унитарных предприятий
</t>
  </si>
  <si>
    <t>Прочие доходы от использования имущества</t>
  </si>
  <si>
    <t>Возмещение потерь сельскохозяйственного производства</t>
  </si>
  <si>
    <t xml:space="preserve">Исполн.       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</si>
  <si>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</si>
  <si>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</si>
  <si>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</si>
  <si>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</si>
  <si>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Исполнение доходов Районного Бюджета на 01.09.2017г. </t>
  </si>
  <si>
    <t>всего коммун</t>
  </si>
  <si>
    <t>всего зпл</t>
  </si>
  <si>
    <t>ВСЕГО:</t>
  </si>
  <si>
    <t>73074,6</t>
  </si>
  <si>
    <t>1400   Межбюджетные трансферты общего характера бюджетам субъектов Российской Федерации и муниципальных образований</t>
  </si>
  <si>
    <t>200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</si>
  <si>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</si>
  <si>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</si>
  <si>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</si>
  <si>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</si>
  <si>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5087,2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</si>
  <si>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</si>
  <si>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</si>
  <si>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</si>
  <si>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</si>
  <si>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4754,8</t>
  </si>
  <si>
    <t>1006  Другие вопросы в области социальной политики</t>
  </si>
  <si>
    <t>403,0</t>
  </si>
  <si>
    <t>1004  Охрана семьи и детства</t>
  </si>
  <si>
    <t>8436,2</t>
  </si>
  <si>
    <t>1003  Социальное обеспечение населения</t>
  </si>
  <si>
    <t>36843,7</t>
  </si>
  <si>
    <t>1002  Социальное обслуживание населения</t>
  </si>
  <si>
    <t>650,0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</si>
  <si>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</si>
  <si>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</si>
  <si>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</si>
  <si>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</si>
  <si>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</si>
  <si>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</si>
  <si>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2439,3</t>
  </si>
  <si>
    <t>0804  Другие вопросы в области культуры, кинематографии</t>
  </si>
  <si>
    <t>25910,2</t>
  </si>
  <si>
    <t>0801  Культура</t>
  </si>
  <si>
    <t>0800  Культура, кинематография</t>
  </si>
  <si>
    <t>Культура, кинематография</t>
  </si>
  <si>
    <t>10198,8</t>
  </si>
  <si>
    <t>0709   Другие вопросы в области образования</t>
  </si>
  <si>
    <t>3456,5</t>
  </si>
  <si>
    <t>0707  Молодежная политика и оздоровление детей</t>
  </si>
  <si>
    <t>168273,3</t>
  </si>
  <si>
    <t>0702  Общее образование</t>
  </si>
  <si>
    <t>0701  Дошкольное образование</t>
  </si>
  <si>
    <t>0700  Образование</t>
  </si>
  <si>
    <t>Образование</t>
  </si>
  <si>
    <t>186,0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</si>
  <si>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</si>
  <si>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</si>
  <si>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8096,1</t>
  </si>
  <si>
    <t>0505  Другие вопросы в области жилищно-коммунального хозяйства</t>
  </si>
  <si>
    <t>1733,7</t>
  </si>
  <si>
    <t>0503  Благоустройство</t>
  </si>
  <si>
    <t>4245,0</t>
  </si>
  <si>
    <t>0502  Коммунальное хозяйство</t>
  </si>
  <si>
    <t>55,2</t>
  </si>
  <si>
    <t>0501  Жилищное хозяйство</t>
  </si>
  <si>
    <t>0500  Жилищно-коммунальное хозяйство</t>
  </si>
  <si>
    <t>Жилищно-коммунальное хозяйство</t>
  </si>
  <si>
    <t>7705,5</t>
  </si>
  <si>
    <t>0412  Другие вопросы</t>
  </si>
  <si>
    <t>5198,0</t>
  </si>
  <si>
    <t>0410  Связь и информатика</t>
  </si>
  <si>
    <t>10768,8</t>
  </si>
  <si>
    <t>0409   Дорожное хозяйство</t>
  </si>
  <si>
    <t>8445,4</t>
  </si>
  <si>
    <t>0408  Транспорт</t>
  </si>
  <si>
    <t>2625,5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</si>
  <si>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</si>
  <si>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</si>
  <si>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</si>
  <si>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</si>
  <si>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</si>
  <si>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1520,7</t>
  </si>
  <si>
    <t>2184,3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</si>
  <si>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</si>
  <si>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</si>
  <si>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</si>
  <si>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</si>
  <si>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716,8</t>
  </si>
  <si>
    <t>0203  Мобилизационная и вневойсковая подготовка</t>
  </si>
  <si>
    <t>0200  Национальная оборона</t>
  </si>
  <si>
    <t>Национальная оборона</t>
  </si>
  <si>
    <t>16217</t>
  </si>
  <si>
    <t>0113   Другие общегосударственные вопросы</t>
  </si>
  <si>
    <t>100,0</t>
  </si>
  <si>
    <t>0111  Резервные фонды</t>
  </si>
  <si>
    <t>0107 Обеспечение проведение выборов и референдумов</t>
  </si>
  <si>
    <t>6000,9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</si>
  <si>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</si>
  <si>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0105  Судебная система</t>
  </si>
  <si>
    <t>18297,0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</si>
  <si>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</si>
  <si>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3235,7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</si>
  <si>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</si>
  <si>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</si>
  <si>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 xml:space="preserve"> расходы на выплату персаналу муниципальных органов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</si>
  <si>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</si>
  <si>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</si>
  <si>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</si>
  <si>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</si>
  <si>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01.09.17г.</t>
  </si>
  <si>
    <t>Назначено на 9мес.</t>
  </si>
  <si>
    <t>Назначено на  год</t>
  </si>
  <si>
    <t>на 01.09.2017г.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</si>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</sst>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#.##0.0"/>
    <numFmt numFmtId="168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right" vertical="top"/>
    </xf>
    <xf numFmtId="164" fontId="4" fillId="34" borderId="10" xfId="0" applyNumberFormat="1" applyFont="1" applyFill="1" applyBorder="1" applyAlignment="1">
      <alignment vertical="top"/>
    </xf>
    <xf numFmtId="164" fontId="4" fillId="34" borderId="12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horizontal="right" vertical="top"/>
    </xf>
    <xf numFmtId="164" fontId="4" fillId="25" borderId="24" xfId="0" applyNumberFormat="1" applyFont="1" applyFill="1" applyBorder="1" applyAlignment="1">
      <alignment vertical="top"/>
    </xf>
    <xf numFmtId="164" fontId="4" fillId="25" borderId="25" xfId="0" applyNumberFormat="1" applyFont="1" applyFill="1" applyBorder="1" applyAlignment="1">
      <alignment vertical="top"/>
    </xf>
    <xf numFmtId="0" fontId="2" fillId="35" borderId="26" xfId="0" applyFont="1" applyFill="1" applyBorder="1" applyAlignment="1">
      <alignment vertical="top"/>
    </xf>
    <xf numFmtId="164" fontId="48" fillId="35" borderId="10" xfId="0" applyNumberFormat="1" applyFont="1" applyFill="1" applyBorder="1" applyAlignment="1">
      <alignment vertical="top"/>
    </xf>
    <xf numFmtId="164" fontId="48" fillId="35" borderId="12" xfId="0" applyNumberFormat="1" applyFont="1" applyFill="1" applyBorder="1" applyAlignment="1">
      <alignment vertical="top"/>
    </xf>
    <xf numFmtId="164" fontId="4" fillId="25" borderId="10" xfId="0" applyNumberFormat="1" applyFont="1" applyFill="1" applyBorder="1" applyAlignment="1">
      <alignment vertical="top"/>
    </xf>
    <xf numFmtId="0" fontId="49" fillId="34" borderId="27" xfId="0" applyFont="1" applyFill="1" applyBorder="1" applyAlignment="1">
      <alignment vertical="top"/>
    </xf>
    <xf numFmtId="164" fontId="50" fillId="34" borderId="28" xfId="0" applyNumberFormat="1" applyFont="1" applyFill="1" applyBorder="1" applyAlignment="1">
      <alignment vertical="top"/>
    </xf>
    <xf numFmtId="164" fontId="50" fillId="34" borderId="29" xfId="0" applyNumberFormat="1" applyFont="1" applyFill="1" applyBorder="1" applyAlignment="1">
      <alignment vertical="top"/>
    </xf>
    <xf numFmtId="0" fontId="4" fillId="25" borderId="24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0" fillId="34" borderId="28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168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33" borderId="0" xfId="0" applyFill="1" applyAlignment="1">
      <alignment/>
    </xf>
    <xf numFmtId="168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wrapText="1"/>
    </xf>
    <xf numFmtId="0" fontId="26" fillId="36" borderId="0" xfId="0" applyFont="1" applyFill="1" applyAlignment="1">
      <alignment/>
    </xf>
    <xf numFmtId="0" fontId="26" fillId="33" borderId="0" xfId="0" applyFont="1" applyFill="1" applyAlignment="1">
      <alignment/>
    </xf>
    <xf numFmtId="168" fontId="26" fillId="36" borderId="10" xfId="0" applyNumberFormat="1" applyFont="1" applyFill="1" applyBorder="1" applyAlignment="1">
      <alignment/>
    </xf>
    <xf numFmtId="49" fontId="27" fillId="36" borderId="10" xfId="0" applyNumberFormat="1" applyFont="1" applyFill="1" applyBorder="1" applyAlignment="1">
      <alignment wrapText="1"/>
    </xf>
    <xf numFmtId="168" fontId="26" fillId="37" borderId="10" xfId="0" applyNumberFormat="1" applyFont="1" applyFill="1" applyBorder="1" applyAlignment="1">
      <alignment/>
    </xf>
    <xf numFmtId="168" fontId="0" fillId="37" borderId="10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49" fontId="26" fillId="37" borderId="10" xfId="0" applyNumberFormat="1" applyFont="1" applyFill="1" applyBorder="1" applyAlignment="1">
      <alignment horizontal="right" wrapText="1"/>
    </xf>
    <xf numFmtId="49" fontId="26" fillId="37" borderId="10" xfId="0" applyNumberFormat="1" applyFont="1" applyFill="1" applyBorder="1" applyAlignment="1">
      <alignment wrapText="1"/>
    </xf>
    <xf numFmtId="168" fontId="26" fillId="33" borderId="10" xfId="0" applyNumberFormat="1" applyFont="1" applyFill="1" applyBorder="1" applyAlignment="1">
      <alignment/>
    </xf>
    <xf numFmtId="168" fontId="0" fillId="38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49" fontId="26" fillId="0" borderId="10" xfId="0" applyNumberFormat="1" applyFont="1" applyBorder="1" applyAlignment="1">
      <alignment wrapText="1"/>
    </xf>
    <xf numFmtId="168" fontId="26" fillId="37" borderId="10" xfId="0" applyNumberFormat="1" applyFont="1" applyFill="1" applyBorder="1" applyAlignment="1">
      <alignment horizontal="right" wrapText="1"/>
    </xf>
    <xf numFmtId="2" fontId="0" fillId="37" borderId="10" xfId="0" applyNumberFormat="1" applyFill="1" applyBorder="1" applyAlignment="1">
      <alignment horizontal="right" wrapText="1"/>
    </xf>
    <xf numFmtId="168" fontId="0" fillId="33" borderId="10" xfId="0" applyNumberFormat="1" applyFont="1" applyFill="1" applyBorder="1" applyAlignment="1">
      <alignment/>
    </xf>
    <xf numFmtId="168" fontId="0" fillId="38" borderId="10" xfId="0" applyNumberFormat="1" applyFill="1" applyBorder="1" applyAlignment="1">
      <alignment/>
    </xf>
    <xf numFmtId="168" fontId="0" fillId="38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168" fontId="26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9" fontId="0" fillId="38" borderId="10" xfId="0" applyNumberFormat="1" applyFill="1" applyBorder="1" applyAlignment="1">
      <alignment horizontal="right" wrapText="1"/>
    </xf>
    <xf numFmtId="49" fontId="28" fillId="38" borderId="10" xfId="0" applyNumberFormat="1" applyFont="1" applyFill="1" applyBorder="1" applyAlignment="1">
      <alignment wrapText="1"/>
    </xf>
    <xf numFmtId="2" fontId="26" fillId="38" borderId="10" xfId="0" applyNumberFormat="1" applyFont="1" applyFill="1" applyBorder="1" applyAlignment="1">
      <alignment horizontal="right" wrapText="1"/>
    </xf>
    <xf numFmtId="49" fontId="26" fillId="38" borderId="10" xfId="0" applyNumberFormat="1" applyFont="1" applyFill="1" applyBorder="1" applyAlignment="1">
      <alignment wrapText="1"/>
    </xf>
    <xf numFmtId="168" fontId="26" fillId="39" borderId="10" xfId="0" applyNumberFormat="1" applyFont="1" applyFill="1" applyBorder="1" applyAlignment="1">
      <alignment/>
    </xf>
    <xf numFmtId="168" fontId="0" fillId="39" borderId="10" xfId="0" applyNumberFormat="1" applyFont="1" applyFill="1" applyBorder="1" applyAlignment="1">
      <alignment/>
    </xf>
    <xf numFmtId="168" fontId="26" fillId="39" borderId="10" xfId="0" applyNumberFormat="1" applyFont="1" applyFill="1" applyBorder="1" applyAlignment="1">
      <alignment horizontal="right" wrapText="1"/>
    </xf>
    <xf numFmtId="2" fontId="26" fillId="39" borderId="10" xfId="0" applyNumberFormat="1" applyFont="1" applyFill="1" applyBorder="1" applyAlignment="1">
      <alignment horizontal="right" wrapText="1"/>
    </xf>
    <xf numFmtId="49" fontId="26" fillId="39" borderId="10" xfId="0" applyNumberFormat="1" applyFont="1" applyFill="1" applyBorder="1" applyAlignment="1">
      <alignment wrapText="1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right" wrapText="1"/>
    </xf>
    <xf numFmtId="49" fontId="29" fillId="37" borderId="10" xfId="0" applyNumberFormat="1" applyFont="1" applyFill="1" applyBorder="1" applyAlignment="1">
      <alignment horizontal="center" wrapText="1"/>
    </xf>
    <xf numFmtId="168" fontId="0" fillId="0" borderId="10" xfId="0" applyNumberFormat="1" applyFont="1" applyBorder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168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26" fillId="41" borderId="0" xfId="0" applyFont="1" applyFill="1" applyAlignment="1">
      <alignment/>
    </xf>
    <xf numFmtId="168" fontId="26" fillId="41" borderId="10" xfId="0" applyNumberFormat="1" applyFont="1" applyFill="1" applyBorder="1" applyAlignment="1">
      <alignment/>
    </xf>
    <xf numFmtId="49" fontId="26" fillId="41" borderId="10" xfId="0" applyNumberFormat="1" applyFont="1" applyFill="1" applyBorder="1" applyAlignment="1">
      <alignment horizontal="right"/>
    </xf>
    <xf numFmtId="49" fontId="26" fillId="41" borderId="10" xfId="0" applyNumberFormat="1" applyFont="1" applyFill="1" applyBorder="1" applyAlignment="1">
      <alignment wrapText="1"/>
    </xf>
    <xf numFmtId="168" fontId="26" fillId="40" borderId="10" xfId="0" applyNumberFormat="1" applyFont="1" applyFill="1" applyBorder="1" applyAlignment="1">
      <alignment/>
    </xf>
    <xf numFmtId="168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49" fontId="29" fillId="40" borderId="10" xfId="0" applyNumberFormat="1" applyFont="1" applyFill="1" applyBorder="1" applyAlignment="1">
      <alignment horizontal="right" wrapText="1"/>
    </xf>
    <xf numFmtId="49" fontId="29" fillId="40" borderId="1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right" wrapText="1"/>
    </xf>
    <xf numFmtId="0" fontId="26" fillId="38" borderId="0" xfId="0" applyFont="1" applyFill="1" applyAlignment="1">
      <alignment/>
    </xf>
    <xf numFmtId="168" fontId="26" fillId="41" borderId="10" xfId="0" applyNumberFormat="1" applyFont="1" applyFill="1" applyBorder="1" applyAlignment="1">
      <alignment horizontal="right"/>
    </xf>
    <xf numFmtId="2" fontId="26" fillId="41" borderId="10" xfId="0" applyNumberFormat="1" applyFont="1" applyFill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26" fillId="41" borderId="10" xfId="0" applyFont="1" applyFill="1" applyBorder="1" applyAlignment="1">
      <alignment/>
    </xf>
    <xf numFmtId="0" fontId="26" fillId="41" borderId="10" xfId="0" applyFont="1" applyFill="1" applyBorder="1" applyAlignment="1">
      <alignment horizontal="right"/>
    </xf>
    <xf numFmtId="168" fontId="0" fillId="38" borderId="10" xfId="0" applyNumberFormat="1" applyFont="1" applyFill="1" applyBorder="1" applyAlignment="1">
      <alignment/>
    </xf>
    <xf numFmtId="168" fontId="0" fillId="38" borderId="10" xfId="0" applyNumberFormat="1" applyFont="1" applyFill="1" applyBorder="1" applyAlignment="1">
      <alignment horizontal="right" wrapText="1"/>
    </xf>
    <xf numFmtId="0" fontId="0" fillId="38" borderId="10" xfId="0" applyFont="1" applyFill="1" applyBorder="1" applyAlignment="1">
      <alignment/>
    </xf>
    <xf numFmtId="0" fontId="26" fillId="38" borderId="10" xfId="0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168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49" fontId="26" fillId="39" borderId="10" xfId="0" applyNumberFormat="1" applyFont="1" applyFill="1" applyBorder="1" applyAlignment="1">
      <alignment horizontal="right" wrapText="1"/>
    </xf>
    <xf numFmtId="0" fontId="51" fillId="39" borderId="30" xfId="0" applyNumberFormat="1" applyFont="1" applyFill="1" applyBorder="1" applyAlignment="1">
      <alignment horizontal="left" vertical="top" wrapText="1"/>
    </xf>
    <xf numFmtId="2" fontId="26" fillId="37" borderId="10" xfId="0" applyNumberFormat="1" applyFont="1" applyFill="1" applyBorder="1" applyAlignment="1">
      <alignment horizontal="right" wrapText="1"/>
    </xf>
    <xf numFmtId="0" fontId="51" fillId="37" borderId="30" xfId="0" applyNumberFormat="1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right" wrapText="1"/>
    </xf>
    <xf numFmtId="49" fontId="26" fillId="33" borderId="10" xfId="0" applyNumberFormat="1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9" fillId="40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40" borderId="10" xfId="0" applyFont="1" applyFill="1" applyBorder="1" applyAlignment="1">
      <alignment/>
    </xf>
    <xf numFmtId="0" fontId="29" fillId="38" borderId="0" xfId="0" applyFont="1" applyFill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49" fontId="26" fillId="38" borderId="10" xfId="0" applyNumberFormat="1" applyFont="1" applyFill="1" applyBorder="1" applyAlignment="1">
      <alignment horizontal="right"/>
    </xf>
    <xf numFmtId="168" fontId="0" fillId="41" borderId="10" xfId="0" applyNumberFormat="1" applyFill="1" applyBorder="1" applyAlignment="1">
      <alignment/>
    </xf>
    <xf numFmtId="49" fontId="0" fillId="41" borderId="10" xfId="0" applyNumberFormat="1" applyFill="1" applyBorder="1" applyAlignment="1">
      <alignment wrapText="1"/>
    </xf>
    <xf numFmtId="0" fontId="26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8" fontId="26" fillId="39" borderId="10" xfId="0" applyNumberFormat="1" applyFont="1" applyFill="1" applyBorder="1" applyAlignment="1">
      <alignment horizontal="right"/>
    </xf>
    <xf numFmtId="49" fontId="26" fillId="41" borderId="10" xfId="0" applyNumberFormat="1" applyFont="1" applyFill="1" applyBorder="1" applyAlignment="1">
      <alignment horizontal="left" wrapText="1"/>
    </xf>
    <xf numFmtId="168" fontId="29" fillId="4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3.00390625" style="0" customWidth="1"/>
    <col min="2" max="2" width="38.875" style="0" customWidth="1"/>
    <col min="3" max="3" width="10.375" style="0" customWidth="1"/>
    <col min="4" max="4" width="10.125" style="0" customWidth="1"/>
    <col min="5" max="5" width="6.25390625" style="0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14" t="s">
        <v>0</v>
      </c>
      <c r="B2" s="16" t="s">
        <v>1</v>
      </c>
      <c r="C2" s="18" t="s">
        <v>2</v>
      </c>
      <c r="D2" s="18" t="s">
        <v>89</v>
      </c>
      <c r="E2" s="20" t="s">
        <v>3</v>
      </c>
    </row>
    <row r="3" spans="1:5" ht="16.5" hidden="1" thickBot="1">
      <c r="A3" s="15"/>
      <c r="B3" s="17"/>
      <c r="C3" s="19"/>
      <c r="D3" s="19"/>
      <c r="E3" s="21"/>
    </row>
    <row r="4" spans="1:5" ht="15" thickBot="1">
      <c r="A4" s="7"/>
      <c r="B4" s="8" t="s">
        <v>4</v>
      </c>
      <c r="C4" s="9"/>
      <c r="D4" s="9"/>
      <c r="E4" s="10"/>
    </row>
    <row r="5" spans="1:5" ht="15">
      <c r="A5" s="26" t="s">
        <v>5</v>
      </c>
      <c r="B5" s="36" t="s">
        <v>6</v>
      </c>
      <c r="C5" s="27">
        <f>C6+C9+C13+C16+C17+C21+C26+C31+C34+C35+C28</f>
        <v>18431.58</v>
      </c>
      <c r="D5" s="27">
        <f>D6+D9+D13+D16+D17+D21+D26+D31+D34+D35+D28</f>
        <v>13287.260000000002</v>
      </c>
      <c r="E5" s="28">
        <f>SUM(D5/C5*100)</f>
        <v>72.08964179956358</v>
      </c>
    </row>
    <row r="6" spans="1:5" ht="15">
      <c r="A6" s="22" t="s">
        <v>7</v>
      </c>
      <c r="B6" s="25" t="s">
        <v>8</v>
      </c>
      <c r="C6" s="23">
        <f>SUM(C7:C8)</f>
        <v>9977.2</v>
      </c>
      <c r="D6" s="23">
        <f>SUM(D7:D8)</f>
        <v>6951.8</v>
      </c>
      <c r="E6" s="24">
        <f>SUM(D6/C6*100)</f>
        <v>69.6768632482059</v>
      </c>
    </row>
    <row r="7" spans="1:5" ht="15">
      <c r="A7" s="3" t="s">
        <v>9</v>
      </c>
      <c r="B7" s="2" t="s">
        <v>10</v>
      </c>
      <c r="C7" s="5">
        <v>3.68</v>
      </c>
      <c r="D7" s="5">
        <v>4.51</v>
      </c>
      <c r="E7" s="6">
        <f>SUM(D7*100/C7)</f>
        <v>122.55434782608695</v>
      </c>
    </row>
    <row r="8" spans="1:5" ht="15">
      <c r="A8" s="4" t="s">
        <v>11</v>
      </c>
      <c r="B8" s="2" t="s">
        <v>12</v>
      </c>
      <c r="C8" s="5">
        <v>9973.52</v>
      </c>
      <c r="D8" s="5">
        <v>6947.29</v>
      </c>
      <c r="E8" s="6">
        <f>SUM(D8*100/C8)</f>
        <v>69.65735266986981</v>
      </c>
    </row>
    <row r="9" spans="1:5" ht="15">
      <c r="A9" s="22" t="s">
        <v>13</v>
      </c>
      <c r="B9" s="25" t="s">
        <v>14</v>
      </c>
      <c r="C9" s="23">
        <f>SUM(C10:C12)</f>
        <v>1642</v>
      </c>
      <c r="D9" s="23">
        <f>SUM(D10:D12)</f>
        <v>1199.42</v>
      </c>
      <c r="E9" s="24">
        <f>SUM(D9/C9*100)</f>
        <v>73.04628501827041</v>
      </c>
    </row>
    <row r="10" spans="1:5" ht="15">
      <c r="A10" s="4" t="s">
        <v>15</v>
      </c>
      <c r="B10" s="2" t="s">
        <v>16</v>
      </c>
      <c r="C10" s="5">
        <v>1451</v>
      </c>
      <c r="D10" s="5">
        <v>1031.24</v>
      </c>
      <c r="E10" s="6">
        <f>SUM(D10*100/C10)</f>
        <v>71.0709855272226</v>
      </c>
    </row>
    <row r="11" spans="1:5" ht="15">
      <c r="A11" s="4" t="s">
        <v>17</v>
      </c>
      <c r="B11" s="2" t="s">
        <v>18</v>
      </c>
      <c r="C11" s="5">
        <v>191</v>
      </c>
      <c r="D11" s="5">
        <v>168.18</v>
      </c>
      <c r="E11" s="6">
        <f>SUM(D11*100/C11)</f>
        <v>88.05235602094241</v>
      </c>
    </row>
    <row r="12" spans="1:5" ht="15" customHeight="1">
      <c r="A12" s="4" t="s">
        <v>76</v>
      </c>
      <c r="B12" s="2" t="s">
        <v>77</v>
      </c>
      <c r="C12" s="5">
        <v>0</v>
      </c>
      <c r="D12" s="5">
        <v>0</v>
      </c>
      <c r="E12" s="6">
        <v>0</v>
      </c>
    </row>
    <row r="13" spans="1:5" ht="15">
      <c r="A13" s="22" t="s">
        <v>19</v>
      </c>
      <c r="B13" s="25" t="s">
        <v>20</v>
      </c>
      <c r="C13" s="23">
        <f>SUM(C14:C15)</f>
        <v>0</v>
      </c>
      <c r="D13" s="23">
        <f>SUM(D14:D15)</f>
        <v>0</v>
      </c>
      <c r="E13" s="24">
        <v>0</v>
      </c>
    </row>
    <row r="14" spans="1:5" ht="15">
      <c r="A14" s="4" t="s">
        <v>21</v>
      </c>
      <c r="B14" s="2" t="s">
        <v>22</v>
      </c>
      <c r="C14" s="5">
        <v>0</v>
      </c>
      <c r="D14" s="5">
        <v>0</v>
      </c>
      <c r="E14" s="6">
        <v>0</v>
      </c>
    </row>
    <row r="15" spans="1:5" ht="15">
      <c r="A15" s="4" t="s">
        <v>23</v>
      </c>
      <c r="B15" s="2" t="s">
        <v>24</v>
      </c>
      <c r="C15" s="5">
        <v>0</v>
      </c>
      <c r="D15" s="5">
        <v>0</v>
      </c>
      <c r="E15" s="6">
        <v>0</v>
      </c>
    </row>
    <row r="16" spans="1:5" ht="15">
      <c r="A16" s="22" t="s">
        <v>25</v>
      </c>
      <c r="B16" s="25" t="s">
        <v>26</v>
      </c>
      <c r="C16" s="23">
        <v>0</v>
      </c>
      <c r="D16" s="23">
        <v>0</v>
      </c>
      <c r="E16" s="24">
        <v>0</v>
      </c>
    </row>
    <row r="17" spans="1:5" ht="13.5" customHeight="1">
      <c r="A17" s="22" t="s">
        <v>27</v>
      </c>
      <c r="B17" s="25" t="s">
        <v>28</v>
      </c>
      <c r="C17" s="23">
        <f>SUM(C18:C20)</f>
        <v>0</v>
      </c>
      <c r="D17" s="23">
        <f>SUM(D18:D20)</f>
        <v>0</v>
      </c>
      <c r="E17" s="24">
        <v>0</v>
      </c>
    </row>
    <row r="18" spans="1:5" ht="15">
      <c r="A18" s="4" t="s">
        <v>29</v>
      </c>
      <c r="B18" s="2" t="s">
        <v>10</v>
      </c>
      <c r="C18" s="5">
        <v>0</v>
      </c>
      <c r="D18" s="5">
        <v>0</v>
      </c>
      <c r="E18" s="6">
        <v>0</v>
      </c>
    </row>
    <row r="19" spans="1:5" ht="15">
      <c r="A19" s="4" t="s">
        <v>30</v>
      </c>
      <c r="B19" s="2" t="s">
        <v>20</v>
      </c>
      <c r="C19" s="5">
        <v>0</v>
      </c>
      <c r="D19" s="5">
        <v>0</v>
      </c>
      <c r="E19" s="6">
        <v>0</v>
      </c>
    </row>
    <row r="20" spans="1:5" ht="15">
      <c r="A20" s="4" t="s">
        <v>31</v>
      </c>
      <c r="B20" s="2" t="s">
        <v>32</v>
      </c>
      <c r="C20" s="5">
        <v>0</v>
      </c>
      <c r="D20" s="5">
        <v>0</v>
      </c>
      <c r="E20" s="6">
        <v>0</v>
      </c>
    </row>
    <row r="21" spans="1:5" ht="15" customHeight="1">
      <c r="A21" s="22" t="s">
        <v>33</v>
      </c>
      <c r="B21" s="25" t="s">
        <v>34</v>
      </c>
      <c r="C21" s="23">
        <f>SUM(C22:C25)</f>
        <v>4043.1</v>
      </c>
      <c r="D21" s="23">
        <f>SUM(D22:D25)</f>
        <v>2981.89</v>
      </c>
      <c r="E21" s="24">
        <f>SUM(D21/C21*100)</f>
        <v>73.75256610026959</v>
      </c>
    </row>
    <row r="22" spans="1:5" ht="14.25" customHeight="1">
      <c r="A22" s="4" t="s">
        <v>74</v>
      </c>
      <c r="B22" s="2" t="s">
        <v>35</v>
      </c>
      <c r="C22" s="5">
        <v>0</v>
      </c>
      <c r="D22" s="5">
        <v>0</v>
      </c>
      <c r="E22" s="6">
        <v>0</v>
      </c>
    </row>
    <row r="23" spans="1:5" ht="15.75" customHeight="1">
      <c r="A23" s="3" t="s">
        <v>36</v>
      </c>
      <c r="B23" s="2" t="s">
        <v>37</v>
      </c>
      <c r="C23" s="5">
        <v>3953.6</v>
      </c>
      <c r="D23" s="5">
        <v>2936.21</v>
      </c>
      <c r="E23" s="6">
        <f>SUM(D23*100/C23)</f>
        <v>74.266744233104</v>
      </c>
    </row>
    <row r="24" spans="1:5" ht="15" customHeight="1">
      <c r="A24" s="4" t="s">
        <v>38</v>
      </c>
      <c r="B24" s="2" t="s">
        <v>86</v>
      </c>
      <c r="C24" s="5">
        <v>0</v>
      </c>
      <c r="D24" s="5">
        <v>0</v>
      </c>
      <c r="E24" s="6">
        <v>0</v>
      </c>
    </row>
    <row r="25" spans="1:5" ht="15" customHeight="1">
      <c r="A25" s="4" t="s">
        <v>39</v>
      </c>
      <c r="B25" s="2" t="s">
        <v>87</v>
      </c>
      <c r="C25" s="5">
        <v>89.5</v>
      </c>
      <c r="D25" s="5">
        <v>45.68</v>
      </c>
      <c r="E25" s="6">
        <f>SUM(D25*100/C25)</f>
        <v>51.039106145251395</v>
      </c>
    </row>
    <row r="26" spans="1:5" ht="16.5" customHeight="1">
      <c r="A26" s="22" t="s">
        <v>40</v>
      </c>
      <c r="B26" s="25" t="s">
        <v>41</v>
      </c>
      <c r="C26" s="23">
        <f>SUM(C27)</f>
        <v>240.1</v>
      </c>
      <c r="D26" s="23">
        <f>SUM(D27)</f>
        <v>164.04</v>
      </c>
      <c r="E26" s="24">
        <f>SUM(D26/C26*100)</f>
        <v>68.32153269471054</v>
      </c>
    </row>
    <row r="27" spans="1:5" ht="15" customHeight="1">
      <c r="A27" s="4" t="s">
        <v>42</v>
      </c>
      <c r="B27" s="2" t="s">
        <v>43</v>
      </c>
      <c r="C27" s="5">
        <v>240.1</v>
      </c>
      <c r="D27" s="5">
        <v>164.04</v>
      </c>
      <c r="E27" s="6">
        <f>SUM(D27*100/C27)</f>
        <v>68.32153269471054</v>
      </c>
    </row>
    <row r="28" spans="1:5" ht="15" customHeight="1">
      <c r="A28" s="22" t="s">
        <v>71</v>
      </c>
      <c r="B28" s="25" t="s">
        <v>81</v>
      </c>
      <c r="C28" s="23">
        <f>SUM(C29:C30)</f>
        <v>946.6</v>
      </c>
      <c r="D28" s="23">
        <f>SUM(D29:D30)</f>
        <v>510.34</v>
      </c>
      <c r="E28" s="24">
        <f>SUM(D28/C28*100)</f>
        <v>53.912951616311</v>
      </c>
    </row>
    <row r="29" spans="1:5" ht="15.75" customHeight="1">
      <c r="A29" s="4" t="s">
        <v>82</v>
      </c>
      <c r="B29" s="2" t="s">
        <v>83</v>
      </c>
      <c r="C29" s="5">
        <v>946.6</v>
      </c>
      <c r="D29" s="5">
        <v>510.34</v>
      </c>
      <c r="E29" s="6">
        <f>SUM(D29*100/C29)</f>
        <v>53.912951616311005</v>
      </c>
    </row>
    <row r="30" spans="1:5" ht="14.25" customHeight="1">
      <c r="A30" s="4" t="s">
        <v>84</v>
      </c>
      <c r="B30" s="2" t="s">
        <v>85</v>
      </c>
      <c r="C30" s="5">
        <v>0</v>
      </c>
      <c r="D30" s="5">
        <v>0</v>
      </c>
      <c r="E30" s="6">
        <v>0</v>
      </c>
    </row>
    <row r="31" spans="1:5" ht="15">
      <c r="A31" s="22" t="s">
        <v>44</v>
      </c>
      <c r="B31" s="25" t="s">
        <v>45</v>
      </c>
      <c r="C31" s="23">
        <f>SUM(C32:C33)</f>
        <v>110</v>
      </c>
      <c r="D31" s="23">
        <f>SUM(D32:D33)</f>
        <v>86.16</v>
      </c>
      <c r="E31" s="24">
        <f>SUM(D31/C31*100)</f>
        <v>78.32727272727273</v>
      </c>
    </row>
    <row r="32" spans="1:5" ht="15" customHeight="1">
      <c r="A32" s="4" t="s">
        <v>90</v>
      </c>
      <c r="B32" s="2" t="s">
        <v>91</v>
      </c>
      <c r="C32" s="5">
        <v>0</v>
      </c>
      <c r="D32" s="5">
        <v>0</v>
      </c>
      <c r="E32" s="6">
        <v>0</v>
      </c>
    </row>
    <row r="33" spans="1:5" ht="15" customHeight="1">
      <c r="A33" s="4" t="s">
        <v>92</v>
      </c>
      <c r="B33" s="2" t="s">
        <v>93</v>
      </c>
      <c r="C33" s="5">
        <v>110</v>
      </c>
      <c r="D33" s="5">
        <v>86.16</v>
      </c>
      <c r="E33" s="6">
        <v>0</v>
      </c>
    </row>
    <row r="34" spans="1:5" ht="15" customHeight="1">
      <c r="A34" s="22" t="s">
        <v>46</v>
      </c>
      <c r="B34" s="25" t="s">
        <v>47</v>
      </c>
      <c r="C34" s="23">
        <v>927.11</v>
      </c>
      <c r="D34" s="23">
        <v>834.94</v>
      </c>
      <c r="E34" s="24">
        <f>SUM(D34/C34*100)</f>
        <v>90.05835337770061</v>
      </c>
    </row>
    <row r="35" spans="1:5" ht="15">
      <c r="A35" s="22" t="s">
        <v>48</v>
      </c>
      <c r="B35" s="25" t="s">
        <v>49</v>
      </c>
      <c r="C35" s="23">
        <f>SUM(C36:C38)</f>
        <v>545.47</v>
      </c>
      <c r="D35" s="23">
        <f>SUM(D36:D38)</f>
        <v>558.67</v>
      </c>
      <c r="E35" s="24">
        <v>0</v>
      </c>
    </row>
    <row r="36" spans="1:5" ht="15">
      <c r="A36" s="4" t="s">
        <v>50</v>
      </c>
      <c r="B36" s="2" t="s">
        <v>51</v>
      </c>
      <c r="C36" s="5">
        <v>0</v>
      </c>
      <c r="D36" s="5">
        <v>14.17</v>
      </c>
      <c r="E36" s="6">
        <v>0</v>
      </c>
    </row>
    <row r="37" spans="1:5" ht="14.25" customHeight="1">
      <c r="A37" s="4" t="s">
        <v>52</v>
      </c>
      <c r="B37" s="2" t="s">
        <v>88</v>
      </c>
      <c r="C37" s="5">
        <v>0</v>
      </c>
      <c r="D37" s="5">
        <v>0</v>
      </c>
      <c r="E37" s="6">
        <v>0</v>
      </c>
    </row>
    <row r="38" spans="1:5" ht="15">
      <c r="A38" s="4" t="s">
        <v>53</v>
      </c>
      <c r="B38" s="2" t="s">
        <v>49</v>
      </c>
      <c r="C38" s="5">
        <v>545.47</v>
      </c>
      <c r="D38" s="5">
        <v>544.5</v>
      </c>
      <c r="E38" s="6">
        <v>0</v>
      </c>
    </row>
    <row r="39" spans="1:5" ht="15.75" customHeight="1">
      <c r="A39" s="26" t="s">
        <v>54</v>
      </c>
      <c r="B39" s="37" t="s">
        <v>55</v>
      </c>
      <c r="C39" s="32">
        <f>C40+C47+C48+C46</f>
        <v>450188.45</v>
      </c>
      <c r="D39" s="32">
        <f>D40+D47+D48+D46</f>
        <v>284941.48000000004</v>
      </c>
      <c r="E39" s="28">
        <f>SUM(D39/C39*100)</f>
        <v>63.2938228424119</v>
      </c>
    </row>
    <row r="40" spans="1:5" ht="15.75" customHeight="1">
      <c r="A40" s="22" t="s">
        <v>56</v>
      </c>
      <c r="B40" s="25" t="s">
        <v>57</v>
      </c>
      <c r="C40" s="23">
        <f>SUM(C41:C45)</f>
        <v>450336.74</v>
      </c>
      <c r="D40" s="23">
        <f>SUM(D41:D45)</f>
        <v>285089.77</v>
      </c>
      <c r="E40" s="24">
        <f>SUM(D40/C40*100)</f>
        <v>63.305909706589794</v>
      </c>
    </row>
    <row r="41" spans="1:5" ht="15">
      <c r="A41" s="3" t="s">
        <v>58</v>
      </c>
      <c r="B41" s="2" t="s">
        <v>59</v>
      </c>
      <c r="C41" s="5">
        <v>179831</v>
      </c>
      <c r="D41" s="5">
        <v>133864.2</v>
      </c>
      <c r="E41" s="6">
        <f>D41/C41*100</f>
        <v>74.43888984657818</v>
      </c>
    </row>
    <row r="42" spans="1:5" ht="15">
      <c r="A42" s="4" t="s">
        <v>60</v>
      </c>
      <c r="B42" s="2" t="s">
        <v>61</v>
      </c>
      <c r="C42" s="5">
        <v>50874.6</v>
      </c>
      <c r="D42" s="5">
        <v>18814.82</v>
      </c>
      <c r="E42" s="6">
        <f>D42/C42*100</f>
        <v>36.98273794781679</v>
      </c>
    </row>
    <row r="43" spans="1:5" ht="15">
      <c r="A43" s="4" t="s">
        <v>62</v>
      </c>
      <c r="B43" s="2" t="s">
        <v>63</v>
      </c>
      <c r="C43" s="5">
        <v>202409.34</v>
      </c>
      <c r="D43" s="5">
        <v>127396.9</v>
      </c>
      <c r="E43" s="6">
        <f>D43/C43*100</f>
        <v>62.940227955883856</v>
      </c>
    </row>
    <row r="44" spans="1:5" ht="15">
      <c r="A44" s="4" t="s">
        <v>64</v>
      </c>
      <c r="B44" s="2" t="s">
        <v>65</v>
      </c>
      <c r="C44" s="5">
        <v>17221.8</v>
      </c>
      <c r="D44" s="5">
        <v>5013.85</v>
      </c>
      <c r="E44" s="6">
        <f>D44/C44*100</f>
        <v>29.11339116700926</v>
      </c>
    </row>
    <row r="45" spans="1:5" ht="15">
      <c r="A45" s="4" t="s">
        <v>66</v>
      </c>
      <c r="B45" s="2" t="s">
        <v>75</v>
      </c>
      <c r="C45" s="5">
        <v>0</v>
      </c>
      <c r="D45" s="5">
        <v>0</v>
      </c>
      <c r="E45" s="6">
        <v>0</v>
      </c>
    </row>
    <row r="46" spans="1:5" ht="15">
      <c r="A46" s="4" t="s">
        <v>68</v>
      </c>
      <c r="B46" s="2" t="s">
        <v>67</v>
      </c>
      <c r="C46" s="5">
        <v>378.95</v>
      </c>
      <c r="D46" s="5">
        <v>378.95</v>
      </c>
      <c r="E46" s="6">
        <v>0</v>
      </c>
    </row>
    <row r="47" spans="1:5" ht="15.75" customHeight="1">
      <c r="A47" s="4" t="s">
        <v>78</v>
      </c>
      <c r="B47" s="2" t="s">
        <v>79</v>
      </c>
      <c r="C47" s="5">
        <v>0</v>
      </c>
      <c r="D47" s="5">
        <v>0</v>
      </c>
      <c r="E47" s="6">
        <v>0</v>
      </c>
    </row>
    <row r="48" spans="1:5" ht="14.25" customHeight="1">
      <c r="A48" s="11" t="s">
        <v>73</v>
      </c>
      <c r="B48" s="12" t="s">
        <v>80</v>
      </c>
      <c r="C48" s="13">
        <v>-527.24</v>
      </c>
      <c r="D48" s="13">
        <v>-527.24</v>
      </c>
      <c r="E48" s="6">
        <v>0</v>
      </c>
    </row>
    <row r="49" spans="1:5" ht="14.25">
      <c r="A49" s="29"/>
      <c r="B49" s="38" t="s">
        <v>69</v>
      </c>
      <c r="C49" s="30">
        <f>SUM(C5+C39)</f>
        <v>468620.03</v>
      </c>
      <c r="D49" s="30">
        <f>SUM(D5+D39)</f>
        <v>298228.74000000005</v>
      </c>
      <c r="E49" s="31">
        <f>SUM(D49/C49*100)</f>
        <v>63.63977655841985</v>
      </c>
    </row>
    <row r="50" spans="1:5" ht="15.75" thickBot="1">
      <c r="A50" s="33"/>
      <c r="B50" s="39" t="s">
        <v>70</v>
      </c>
      <c r="C50" s="34">
        <f>SUM(C5)</f>
        <v>18431.58</v>
      </c>
      <c r="D50" s="34">
        <f>SUM(D5)</f>
        <v>13287.260000000002</v>
      </c>
      <c r="E50" s="35">
        <f>SUM(D50/C50*100)</f>
        <v>72.08964179956358</v>
      </c>
    </row>
    <row r="51" spans="1:5" ht="12.75">
      <c r="A51" s="1" t="s">
        <v>72</v>
      </c>
      <c r="B51" s="1"/>
      <c r="C51" s="1"/>
      <c r="D51" s="1"/>
      <c r="E5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00390625" defaultRowHeight="12.75"/>
  <cols>
    <col min="1" max="1" width="52.125" style="43" customWidth="1"/>
    <col min="2" max="2" width="10.75390625" style="42" customWidth="1"/>
    <col min="3" max="3" width="7.00390625" style="0" hidden="1" customWidth="1"/>
    <col min="4" max="4" width="11.00390625" style="0" customWidth="1"/>
    <col min="5" max="5" width="0.12890625" style="41" hidden="1" customWidth="1"/>
    <col min="6" max="6" width="10.875" style="41" customWidth="1"/>
    <col min="7" max="7" width="9.625" style="0" customWidth="1"/>
    <col min="16" max="16" width="7.375" style="0" customWidth="1"/>
  </cols>
  <sheetData>
    <row r="1" spans="3:6" ht="12.75" hidden="1">
      <c r="C1" t="s">
        <v>201</v>
      </c>
      <c r="D1" s="143" t="s">
        <v>200</v>
      </c>
      <c r="E1" s="143"/>
      <c r="F1" s="143"/>
    </row>
    <row r="2" ht="6" customHeight="1"/>
    <row r="3" spans="1:6" ht="12.75">
      <c r="A3" s="141" t="s">
        <v>199</v>
      </c>
      <c r="B3" s="142"/>
      <c r="C3" s="141"/>
      <c r="D3" s="141"/>
      <c r="E3" s="141"/>
      <c r="F3" s="141"/>
    </row>
    <row r="4" spans="1:6" ht="12.75">
      <c r="A4" s="141" t="s">
        <v>198</v>
      </c>
      <c r="B4" s="142"/>
      <c r="C4" s="141"/>
      <c r="D4" s="141"/>
      <c r="E4" s="141"/>
      <c r="F4" s="141"/>
    </row>
    <row r="5" spans="1:6" ht="12.75" customHeight="1">
      <c r="A5" s="47"/>
      <c r="B5" s="140"/>
      <c r="C5" s="69"/>
      <c r="D5" s="69"/>
      <c r="E5" s="45"/>
      <c r="F5" s="45"/>
    </row>
    <row r="6" spans="1:6" s="136" customFormat="1" ht="43.5" customHeight="1">
      <c r="A6" s="139"/>
      <c r="B6" s="138" t="s">
        <v>197</v>
      </c>
      <c r="C6" s="138" t="s">
        <v>196</v>
      </c>
      <c r="D6" s="138" t="s">
        <v>195</v>
      </c>
      <c r="E6" s="137" t="s">
        <v>194</v>
      </c>
      <c r="F6" s="137" t="s">
        <v>193</v>
      </c>
    </row>
    <row r="7" spans="1:16" s="122" customFormat="1" ht="12.75">
      <c r="A7" s="99" t="s">
        <v>192</v>
      </c>
      <c r="B7" s="98"/>
      <c r="C7" s="124"/>
      <c r="D7" s="124"/>
      <c r="E7" s="135"/>
      <c r="F7" s="135"/>
      <c r="G7" s="123"/>
      <c r="H7" s="123"/>
      <c r="I7" s="123"/>
      <c r="J7" s="123"/>
      <c r="K7" s="123"/>
      <c r="L7" s="125"/>
      <c r="M7" s="125"/>
      <c r="N7" s="125"/>
      <c r="O7" s="125"/>
      <c r="P7" s="125"/>
    </row>
    <row r="8" spans="1:16" s="91" customFormat="1" ht="14.25" customHeight="1">
      <c r="A8" s="134" t="s">
        <v>191</v>
      </c>
      <c r="B8" s="133">
        <f>B11+B13+B15+B18+B19+B21+B22+B23</f>
        <v>44833.4</v>
      </c>
      <c r="C8" s="133">
        <f>C11+C13+C15+C19+C22+C23</f>
        <v>0</v>
      </c>
      <c r="D8" s="133">
        <f>D11+D13+D15+D19+D22+D23+D21+D18</f>
        <v>26579.4</v>
      </c>
      <c r="E8" s="92" t="e">
        <f>D8*100/C8</f>
        <v>#DIV/0!</v>
      </c>
      <c r="F8" s="92">
        <f>D8/B8*100</f>
        <v>59.28481890733248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16" ht="16.5" customHeight="1" hidden="1">
      <c r="A9" s="68" t="s">
        <v>190</v>
      </c>
      <c r="B9" s="104"/>
      <c r="C9" s="104"/>
      <c r="D9" s="104"/>
      <c r="E9" s="132"/>
      <c r="F9" s="57"/>
      <c r="L9" s="86"/>
      <c r="M9" s="86"/>
      <c r="N9" s="86"/>
      <c r="O9" s="86"/>
      <c r="P9" s="86"/>
    </row>
    <row r="10" spans="1:6" ht="15.75" customHeight="1" hidden="1">
      <c r="A10" s="68" t="s">
        <v>103</v>
      </c>
      <c r="B10" s="132">
        <f>B17+B25</f>
        <v>0</v>
      </c>
      <c r="C10" s="132">
        <f>C17+C25</f>
        <v>0</v>
      </c>
      <c r="D10" s="132">
        <f>D17+D25</f>
        <v>0</v>
      </c>
      <c r="E10" s="59" t="e">
        <f>#REF!+E17+#REF!</f>
        <v>#REF!</v>
      </c>
      <c r="F10" s="57" t="e">
        <f>D10/B10*100</f>
        <v>#DIV/0!</v>
      </c>
    </row>
    <row r="11" spans="1:6" s="69" customFormat="1" ht="38.25">
      <c r="A11" s="62" t="s">
        <v>189</v>
      </c>
      <c r="B11" s="131">
        <v>982.8</v>
      </c>
      <c r="C11" s="88"/>
      <c r="D11" s="87">
        <v>585.9</v>
      </c>
      <c r="E11" s="87" t="e">
        <f>D11*100/C11</f>
        <v>#DIV/0!</v>
      </c>
      <c r="F11" s="57">
        <f>D11/B11*100</f>
        <v>59.61538461538461</v>
      </c>
    </row>
    <row r="12" spans="1:6" ht="12" customHeight="1" hidden="1">
      <c r="A12" s="68"/>
      <c r="B12" s="61"/>
      <c r="C12" s="60"/>
      <c r="D12" s="59"/>
      <c r="E12" s="84"/>
      <c r="F12" s="57"/>
    </row>
    <row r="13" spans="1:6" s="69" customFormat="1" ht="51">
      <c r="A13" s="62" t="s">
        <v>188</v>
      </c>
      <c r="B13" s="89" t="s">
        <v>187</v>
      </c>
      <c r="C13" s="88"/>
      <c r="D13" s="87">
        <v>2030.9</v>
      </c>
      <c r="E13" s="87" t="e">
        <f>D13*100/C13</f>
        <v>#DIV/0!</v>
      </c>
      <c r="F13" s="57">
        <f>D13/B13*100</f>
        <v>62.765398522730784</v>
      </c>
    </row>
    <row r="14" spans="1:6" ht="12" customHeight="1" hidden="1">
      <c r="A14" s="68"/>
      <c r="B14" s="61"/>
      <c r="C14" s="60"/>
      <c r="D14" s="59"/>
      <c r="E14" s="87"/>
      <c r="F14" s="57"/>
    </row>
    <row r="15" spans="1:6" s="69" customFormat="1" ht="52.5" customHeight="1">
      <c r="A15" s="62" t="s">
        <v>186</v>
      </c>
      <c r="B15" s="89" t="s">
        <v>185</v>
      </c>
      <c r="C15" s="88"/>
      <c r="D15" s="87">
        <v>10408.6</v>
      </c>
      <c r="E15" s="87" t="e">
        <f>D15*100/C15</f>
        <v>#DIV/0!</v>
      </c>
      <c r="F15" s="57">
        <f>D15/B15*100</f>
        <v>56.88692135322731</v>
      </c>
    </row>
    <row r="16" spans="1:6" ht="12.75" hidden="1">
      <c r="A16" s="68"/>
      <c r="B16" s="61"/>
      <c r="C16" s="60"/>
      <c r="D16" s="60"/>
      <c r="E16" s="84"/>
      <c r="F16" s="57"/>
    </row>
    <row r="17" spans="1:6" ht="12.75" hidden="1">
      <c r="A17" s="68" t="s">
        <v>103</v>
      </c>
      <c r="B17" s="61"/>
      <c r="C17" s="60"/>
      <c r="D17" s="60"/>
      <c r="E17" s="84" t="e">
        <f>D17*100/C17</f>
        <v>#DIV/0!</v>
      </c>
      <c r="F17" s="57" t="e">
        <f>D17/B17*100</f>
        <v>#DIV/0!</v>
      </c>
    </row>
    <row r="18" spans="1:6" s="69" customFormat="1" ht="12.75" hidden="1">
      <c r="A18" s="62" t="s">
        <v>184</v>
      </c>
      <c r="B18" s="89"/>
      <c r="C18" s="88"/>
      <c r="D18" s="88"/>
      <c r="E18" s="87" t="e">
        <f>D18*100/C18</f>
        <v>#DIV/0!</v>
      </c>
      <c r="F18" s="57" t="e">
        <f>D18/B18*100</f>
        <v>#DIV/0!</v>
      </c>
    </row>
    <row r="19" spans="1:6" s="69" customFormat="1" ht="39" customHeight="1">
      <c r="A19" s="62" t="s">
        <v>183</v>
      </c>
      <c r="B19" s="89" t="s">
        <v>182</v>
      </c>
      <c r="C19" s="88"/>
      <c r="D19" s="87">
        <v>3760.9</v>
      </c>
      <c r="E19" s="87" t="e">
        <f>D19*100/C19</f>
        <v>#DIV/0!</v>
      </c>
      <c r="F19" s="57">
        <f>D19/B19*100</f>
        <v>62.67226582679265</v>
      </c>
    </row>
    <row r="20" spans="1:6" ht="12.75" hidden="1">
      <c r="A20" s="68"/>
      <c r="B20" s="61"/>
      <c r="C20" s="60"/>
      <c r="D20" s="60"/>
      <c r="E20" s="84"/>
      <c r="F20" s="57"/>
    </row>
    <row r="21" spans="1:6" s="69" customFormat="1" ht="26.25" customHeight="1" hidden="1">
      <c r="A21" s="62" t="s">
        <v>181</v>
      </c>
      <c r="B21" s="89"/>
      <c r="C21" s="88"/>
      <c r="D21" s="88"/>
      <c r="E21" s="87" t="e">
        <f>D21*100/C21</f>
        <v>#DIV/0!</v>
      </c>
      <c r="F21" s="57" t="e">
        <f>D21/B21*100</f>
        <v>#DIV/0!</v>
      </c>
    </row>
    <row r="22" spans="1:6" s="69" customFormat="1" ht="12.75">
      <c r="A22" s="62" t="s">
        <v>180</v>
      </c>
      <c r="B22" s="89" t="s">
        <v>179</v>
      </c>
      <c r="C22" s="88"/>
      <c r="D22" s="88"/>
      <c r="E22" s="87" t="e">
        <f>D22*100/C22</f>
        <v>#DIV/0!</v>
      </c>
      <c r="F22" s="57">
        <f>D22/B22*100</f>
        <v>0</v>
      </c>
    </row>
    <row r="23" spans="1:6" s="69" customFormat="1" ht="12.75">
      <c r="A23" s="62" t="s">
        <v>178</v>
      </c>
      <c r="B23" s="89" t="s">
        <v>177</v>
      </c>
      <c r="C23" s="88"/>
      <c r="D23" s="87">
        <v>9793.1</v>
      </c>
      <c r="E23" s="87" t="e">
        <f>D23*100/C23</f>
        <v>#DIV/0!</v>
      </c>
      <c r="F23" s="57">
        <f>D23/B23*100</f>
        <v>60.38786458654498</v>
      </c>
    </row>
    <row r="24" spans="1:6" ht="15" customHeight="1" hidden="1">
      <c r="A24" s="68"/>
      <c r="B24" s="61"/>
      <c r="C24" s="60"/>
      <c r="D24" s="60"/>
      <c r="E24" s="84"/>
      <c r="F24" s="57"/>
    </row>
    <row r="25" spans="1:6" ht="15" customHeight="1" hidden="1">
      <c r="A25" s="68" t="s">
        <v>103</v>
      </c>
      <c r="B25" s="61"/>
      <c r="C25" s="60"/>
      <c r="D25" s="60"/>
      <c r="E25" s="84" t="e">
        <f>D25*100/C25</f>
        <v>#DIV/0!</v>
      </c>
      <c r="F25" s="57" t="e">
        <f>D25/B25*100</f>
        <v>#DIV/0!</v>
      </c>
    </row>
    <row r="26" spans="1:6" ht="12.75">
      <c r="A26" s="99" t="s">
        <v>176</v>
      </c>
      <c r="B26" s="98"/>
      <c r="C26" s="97"/>
      <c r="D26" s="97"/>
      <c r="E26" s="97"/>
      <c r="F26" s="97"/>
    </row>
    <row r="27" spans="1:6" ht="12.75">
      <c r="A27" s="130" t="s">
        <v>175</v>
      </c>
      <c r="B27" s="103" t="str">
        <f>B28</f>
        <v>716,8</v>
      </c>
      <c r="C27" s="103">
        <f>C28</f>
        <v>0</v>
      </c>
      <c r="D27" s="102">
        <f>D28</f>
        <v>505.5</v>
      </c>
      <c r="E27" s="129" t="e">
        <f>D27*100/C27</f>
        <v>#DIV/0!</v>
      </c>
      <c r="F27" s="92">
        <f>D27/B27*100</f>
        <v>70.52176339285715</v>
      </c>
    </row>
    <row r="28" spans="1:6" ht="12.75">
      <c r="A28" s="62" t="s">
        <v>174</v>
      </c>
      <c r="B28" s="61" t="s">
        <v>173</v>
      </c>
      <c r="C28" s="60"/>
      <c r="D28" s="60">
        <v>505.5</v>
      </c>
      <c r="E28" s="84"/>
      <c r="F28" s="70">
        <f>D28/B28*100</f>
        <v>70.52176339285715</v>
      </c>
    </row>
    <row r="29" spans="1:6" ht="12.75" hidden="1">
      <c r="A29" s="68" t="s">
        <v>172</v>
      </c>
      <c r="B29" s="61"/>
      <c r="C29" s="60"/>
      <c r="D29" s="60"/>
      <c r="E29" s="84"/>
      <c r="F29" s="57"/>
    </row>
    <row r="30" spans="1:16" s="85" customFormat="1" ht="25.5">
      <c r="A30" s="99" t="s">
        <v>171</v>
      </c>
      <c r="B30" s="98"/>
      <c r="C30" s="97"/>
      <c r="D30" s="97"/>
      <c r="E30" s="96"/>
      <c r="F30" s="9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91" customFormat="1" ht="25.5">
      <c r="A31" s="94" t="s">
        <v>170</v>
      </c>
      <c r="B31" s="102">
        <f>B32+B34</f>
        <v>2421</v>
      </c>
      <c r="C31" s="102">
        <f>C32+C34</f>
        <v>0</v>
      </c>
      <c r="D31" s="102">
        <f>D32+D34</f>
        <v>1757.4</v>
      </c>
      <c r="E31" s="92" t="e">
        <f>D31*100/C31</f>
        <v>#DIV/0!</v>
      </c>
      <c r="F31" s="92">
        <f>D31/B31*100</f>
        <v>72.58983890954151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s="91" customFormat="1" ht="43.5" customHeight="1">
      <c r="A32" s="75" t="s">
        <v>169</v>
      </c>
      <c r="B32" s="128" t="s">
        <v>168</v>
      </c>
      <c r="C32" s="128"/>
      <c r="D32" s="128" t="s">
        <v>167</v>
      </c>
      <c r="E32" s="70"/>
      <c r="F32" s="70">
        <f>D32/B32*100</f>
        <v>69.6195577530559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s="69" customFormat="1" ht="17.25" customHeight="1" hidden="1">
      <c r="A33" s="68"/>
      <c r="B33" s="61"/>
      <c r="C33" s="126"/>
      <c r="D33" s="127"/>
      <c r="E33" s="87"/>
      <c r="F33" s="70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s="69" customFormat="1" ht="17.25" customHeight="1">
      <c r="A34" s="62" t="s">
        <v>166</v>
      </c>
      <c r="B34" s="61" t="s">
        <v>165</v>
      </c>
      <c r="C34" s="126"/>
      <c r="D34" s="126">
        <v>236.7</v>
      </c>
      <c r="E34" s="87"/>
      <c r="F34" s="70">
        <f>D34/B34*100</f>
        <v>100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122" customFormat="1" ht="12.75">
      <c r="A35" s="99" t="s">
        <v>164</v>
      </c>
      <c r="B35" s="98"/>
      <c r="C35" s="124"/>
      <c r="D35" s="124"/>
      <c r="E35" s="96"/>
      <c r="F35" s="96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 s="91" customFormat="1" ht="13.5" customHeight="1">
      <c r="A36" s="94" t="s">
        <v>163</v>
      </c>
      <c r="B36" s="102">
        <f>B37+B39+B42+B40+B41</f>
        <v>34743.2</v>
      </c>
      <c r="C36" s="103">
        <f>C37+C39+C42+C40</f>
        <v>0</v>
      </c>
      <c r="D36" s="102">
        <f>D37+D39+D42+D40</f>
        <v>16836.8</v>
      </c>
      <c r="E36" s="92" t="e">
        <f>D36*100/C36</f>
        <v>#DIV/0!</v>
      </c>
      <c r="F36" s="92">
        <f>D36/B36*100</f>
        <v>48.4607059798752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2" s="69" customFormat="1" ht="16.5" customHeight="1">
      <c r="A37" s="62" t="s">
        <v>162</v>
      </c>
      <c r="B37" s="89" t="s">
        <v>161</v>
      </c>
      <c r="C37" s="88"/>
      <c r="D37" s="87">
        <v>1594.9</v>
      </c>
      <c r="E37" s="87" t="e">
        <f>D37*100/C37</f>
        <v>#DIV/0!</v>
      </c>
      <c r="F37" s="57">
        <f>D37/B37*100</f>
        <v>60.74652447152924</v>
      </c>
      <c r="G37" s="49"/>
      <c r="H37" s="49"/>
      <c r="I37" s="49"/>
      <c r="J37" s="49"/>
      <c r="K37" s="49"/>
      <c r="L37" s="49"/>
    </row>
    <row r="38" spans="1:12" ht="12.75" hidden="1">
      <c r="A38" s="68"/>
      <c r="B38" s="61"/>
      <c r="C38" s="60"/>
      <c r="D38" s="60"/>
      <c r="E38" s="84"/>
      <c r="F38" s="57"/>
      <c r="G38" s="44"/>
      <c r="H38" s="44"/>
      <c r="I38" s="44"/>
      <c r="J38" s="44"/>
      <c r="K38" s="44"/>
      <c r="L38" s="44"/>
    </row>
    <row r="39" spans="1:12" s="69" customFormat="1" ht="13.5" customHeight="1">
      <c r="A39" s="62" t="s">
        <v>160</v>
      </c>
      <c r="B39" s="89" t="s">
        <v>159</v>
      </c>
      <c r="C39" s="88"/>
      <c r="D39" s="88">
        <v>4902.2</v>
      </c>
      <c r="E39" s="87" t="e">
        <f>D39*100/C39</f>
        <v>#DIV/0!</v>
      </c>
      <c r="F39" s="57">
        <f>D39/B39*100</f>
        <v>58.04580008051721</v>
      </c>
      <c r="G39" s="49"/>
      <c r="H39" s="49"/>
      <c r="I39" s="49"/>
      <c r="J39" s="49"/>
      <c r="K39" s="49"/>
      <c r="L39" s="49"/>
    </row>
    <row r="40" spans="1:12" s="69" customFormat="1" ht="13.5" customHeight="1">
      <c r="A40" s="62" t="s">
        <v>158</v>
      </c>
      <c r="B40" s="89" t="s">
        <v>157</v>
      </c>
      <c r="C40" s="88"/>
      <c r="D40" s="87">
        <v>9925.4</v>
      </c>
      <c r="E40" s="87" t="e">
        <f>D40*100/C40</f>
        <v>#DIV/0!</v>
      </c>
      <c r="F40" s="57">
        <f>D40/B40*100</f>
        <v>92.16811529604043</v>
      </c>
      <c r="G40" s="49"/>
      <c r="H40" s="49"/>
      <c r="I40" s="49"/>
      <c r="J40" s="49"/>
      <c r="K40" s="49"/>
      <c r="L40" s="49"/>
    </row>
    <row r="41" spans="1:12" s="69" customFormat="1" ht="13.5" customHeight="1">
      <c r="A41" s="62" t="s">
        <v>156</v>
      </c>
      <c r="B41" s="89" t="s">
        <v>155</v>
      </c>
      <c r="C41" s="88"/>
      <c r="D41" s="87"/>
      <c r="E41" s="87"/>
      <c r="F41" s="57"/>
      <c r="G41" s="49"/>
      <c r="H41" s="49"/>
      <c r="I41" s="49"/>
      <c r="J41" s="49"/>
      <c r="K41" s="49"/>
      <c r="L41" s="49"/>
    </row>
    <row r="42" spans="1:12" s="69" customFormat="1" ht="12.75">
      <c r="A42" s="62" t="s">
        <v>154</v>
      </c>
      <c r="B42" s="89" t="s">
        <v>153</v>
      </c>
      <c r="C42" s="88"/>
      <c r="D42" s="88">
        <v>414.3</v>
      </c>
      <c r="E42" s="87" t="e">
        <f>D42*100/C42</f>
        <v>#DIV/0!</v>
      </c>
      <c r="F42" s="57">
        <f>D42/B42*100</f>
        <v>5.376678995522679</v>
      </c>
      <c r="G42" s="49"/>
      <c r="H42" s="49"/>
      <c r="I42" s="49"/>
      <c r="J42" s="49"/>
      <c r="K42" s="49"/>
      <c r="L42" s="49"/>
    </row>
    <row r="43" spans="1:12" s="122" customFormat="1" ht="12.75">
      <c r="A43" s="99" t="s">
        <v>152</v>
      </c>
      <c r="B43" s="98"/>
      <c r="C43" s="124"/>
      <c r="D43" s="124"/>
      <c r="E43" s="96"/>
      <c r="F43" s="95"/>
      <c r="G43" s="123"/>
      <c r="H43" s="123"/>
      <c r="I43" s="123"/>
      <c r="J43" s="123"/>
      <c r="K43" s="123"/>
      <c r="L43" s="123"/>
    </row>
    <row r="44" spans="1:12" s="91" customFormat="1" ht="18" customHeight="1">
      <c r="A44" s="94" t="s">
        <v>151</v>
      </c>
      <c r="B44" s="92">
        <f>B45+B46+B47+B48</f>
        <v>14130</v>
      </c>
      <c r="C44" s="92">
        <f>C45+C46+C47+C48</f>
        <v>0</v>
      </c>
      <c r="D44" s="92">
        <f>D45+D46+D47+D48</f>
        <v>9647.7</v>
      </c>
      <c r="E44" s="92" t="e">
        <f>D44*100/C44</f>
        <v>#DIV/0!</v>
      </c>
      <c r="F44" s="92">
        <f>D44/B44*100</f>
        <v>68.27813163481954</v>
      </c>
      <c r="G44" s="49"/>
      <c r="H44" s="49"/>
      <c r="I44" s="49"/>
      <c r="J44" s="49"/>
      <c r="K44" s="49"/>
      <c r="L44" s="49"/>
    </row>
    <row r="45" spans="1:6" s="49" customFormat="1" ht="12.75">
      <c r="A45" s="120" t="s">
        <v>150</v>
      </c>
      <c r="B45" s="119" t="s">
        <v>149</v>
      </c>
      <c r="C45" s="121"/>
      <c r="D45" s="121"/>
      <c r="E45" s="92" t="e">
        <f>D45*100/C45</f>
        <v>#DIV/0!</v>
      </c>
      <c r="F45" s="57">
        <f>D45/B45*100</f>
        <v>0</v>
      </c>
    </row>
    <row r="46" spans="1:12" s="69" customFormat="1" ht="12.75">
      <c r="A46" s="120" t="s">
        <v>148</v>
      </c>
      <c r="B46" s="119" t="s">
        <v>147</v>
      </c>
      <c r="C46" s="88"/>
      <c r="D46" s="87">
        <v>2699</v>
      </c>
      <c r="E46" s="87" t="e">
        <f>D46*100/C46</f>
        <v>#DIV/0!</v>
      </c>
      <c r="F46" s="57">
        <f>D46/B46*100</f>
        <v>63.58068315665489</v>
      </c>
      <c r="G46" s="49"/>
      <c r="H46" s="49"/>
      <c r="I46" s="49"/>
      <c r="J46" s="49"/>
      <c r="K46" s="49"/>
      <c r="L46" s="49"/>
    </row>
    <row r="47" spans="1:12" s="69" customFormat="1" ht="15.75" customHeight="1">
      <c r="A47" s="120" t="s">
        <v>146</v>
      </c>
      <c r="B47" s="119" t="s">
        <v>145</v>
      </c>
      <c r="C47" s="88"/>
      <c r="D47" s="88">
        <v>403.5</v>
      </c>
      <c r="E47" s="87"/>
      <c r="F47" s="57">
        <f>D47/B47*100</f>
        <v>23.273922824017994</v>
      </c>
      <c r="G47" s="49"/>
      <c r="H47" s="49"/>
      <c r="I47" s="49"/>
      <c r="J47" s="49"/>
      <c r="K47" s="49"/>
      <c r="L47" s="49"/>
    </row>
    <row r="48" spans="1:12" s="69" customFormat="1" ht="25.5">
      <c r="A48" s="62" t="s">
        <v>144</v>
      </c>
      <c r="B48" s="89" t="s">
        <v>143</v>
      </c>
      <c r="C48" s="88"/>
      <c r="D48" s="87">
        <v>6545.2</v>
      </c>
      <c r="E48" s="87" t="e">
        <f>D48*100/C48</f>
        <v>#DIV/0!</v>
      </c>
      <c r="F48" s="57">
        <f>D48/B48*100</f>
        <v>80.84386309457639</v>
      </c>
      <c r="G48" s="49"/>
      <c r="H48" s="49"/>
      <c r="I48" s="49"/>
      <c r="J48" s="49"/>
      <c r="K48" s="49"/>
      <c r="L48" s="49"/>
    </row>
    <row r="49" spans="1:12" ht="11.25" customHeight="1" hidden="1">
      <c r="A49" s="68"/>
      <c r="B49" s="61"/>
      <c r="C49" s="60"/>
      <c r="D49" s="59"/>
      <c r="E49" s="84"/>
      <c r="F49" s="57"/>
      <c r="G49" s="44"/>
      <c r="H49" s="44"/>
      <c r="I49" s="44"/>
      <c r="J49" s="44"/>
      <c r="K49" s="44"/>
      <c r="L49" s="44"/>
    </row>
    <row r="50" spans="1:12" ht="14.25" customHeight="1">
      <c r="A50" s="118" t="s">
        <v>142</v>
      </c>
      <c r="B50" s="117" t="str">
        <f>B51</f>
        <v>186,0</v>
      </c>
      <c r="C50" s="117">
        <f>C51</f>
        <v>0</v>
      </c>
      <c r="D50" s="63">
        <f>D51</f>
        <v>160</v>
      </c>
      <c r="E50" s="52"/>
      <c r="F50" s="52">
        <f>D50/B50*100</f>
        <v>86.02150537634408</v>
      </c>
      <c r="G50" s="44"/>
      <c r="H50" s="44"/>
      <c r="I50" s="44"/>
      <c r="J50" s="44"/>
      <c r="K50" s="44"/>
      <c r="L50" s="44"/>
    </row>
    <row r="51" spans="1:12" ht="25.5">
      <c r="A51" s="116" t="s">
        <v>141</v>
      </c>
      <c r="B51" s="115" t="s">
        <v>140</v>
      </c>
      <c r="C51" s="114"/>
      <c r="D51" s="113">
        <v>160</v>
      </c>
      <c r="E51" s="113"/>
      <c r="F51" s="76">
        <f>D51/B51*100</f>
        <v>86.02150537634408</v>
      </c>
      <c r="G51" s="44"/>
      <c r="H51" s="44"/>
      <c r="I51" s="44"/>
      <c r="J51" s="44"/>
      <c r="K51" s="44"/>
      <c r="L51" s="44"/>
    </row>
    <row r="52" spans="1:24" s="85" customFormat="1" ht="12.75">
      <c r="A52" s="99" t="s">
        <v>139</v>
      </c>
      <c r="B52" s="55"/>
      <c r="C52" s="97"/>
      <c r="D52" s="97"/>
      <c r="E52" s="96"/>
      <c r="F52" s="95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s="91" customFormat="1" ht="14.25" customHeight="1">
      <c r="A53" s="94" t="s">
        <v>138</v>
      </c>
      <c r="B53" s="93">
        <f>B56+B59+B65+B62</f>
        <v>215932.69999999998</v>
      </c>
      <c r="C53" s="93">
        <f>C56+C59+C65+C62</f>
        <v>0</v>
      </c>
      <c r="D53" s="93">
        <f>D56+D59+D65+D62</f>
        <v>132051.7</v>
      </c>
      <c r="E53" s="92" t="e">
        <f>D53*100/C53</f>
        <v>#DIV/0!</v>
      </c>
      <c r="F53" s="92">
        <f>D53/B53*100</f>
        <v>61.15410032848199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t="12.75" hidden="1">
      <c r="A54" s="68" t="s">
        <v>104</v>
      </c>
      <c r="B54" s="90">
        <f>B57+B60+B66+B63</f>
        <v>0</v>
      </c>
      <c r="C54" s="90">
        <f>C57+C60+C66+C63</f>
        <v>0</v>
      </c>
      <c r="D54" s="90">
        <f>D57+D60+D66+D63</f>
        <v>0</v>
      </c>
      <c r="E54" s="112" t="e">
        <f>D54*100/C54</f>
        <v>#DIV/0!</v>
      </c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>
      <c r="A55" s="68" t="s">
        <v>103</v>
      </c>
      <c r="B55" s="90">
        <f>B58+B61+B67+B64</f>
        <v>0</v>
      </c>
      <c r="C55" s="90">
        <f>C58+C61+C67+C64</f>
        <v>0</v>
      </c>
      <c r="D55" s="90">
        <f>D58+D61+D67+D64</f>
        <v>0</v>
      </c>
      <c r="E55" s="112" t="e">
        <f>D55*100/C55</f>
        <v>#DIV/0!</v>
      </c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2.75">
      <c r="A56" s="62" t="s">
        <v>137</v>
      </c>
      <c r="B56" s="100">
        <v>34004.1</v>
      </c>
      <c r="C56" s="88"/>
      <c r="D56" s="87">
        <v>20911.8</v>
      </c>
      <c r="E56" s="87" t="e">
        <f>D56*100/C56</f>
        <v>#DIV/0!</v>
      </c>
      <c r="F56" s="57">
        <f>D56/B56*100</f>
        <v>61.49787819704095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2.75" hidden="1">
      <c r="A57" s="68" t="s">
        <v>104</v>
      </c>
      <c r="B57" s="109"/>
      <c r="C57" s="110"/>
      <c r="D57" s="110"/>
      <c r="E57" s="84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12.75" hidden="1">
      <c r="A58" s="68" t="s">
        <v>103</v>
      </c>
      <c r="B58" s="109"/>
      <c r="C58" s="110"/>
      <c r="D58" s="110"/>
      <c r="E58" s="84" t="e">
        <f>D58*100/C58</f>
        <v>#DIV/0!</v>
      </c>
      <c r="F58" s="57" t="e">
        <f>D58/B58*100</f>
        <v>#DIV/0!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69" customFormat="1" ht="12.75">
      <c r="A59" s="62" t="s">
        <v>136</v>
      </c>
      <c r="B59" s="89" t="s">
        <v>135</v>
      </c>
      <c r="C59" s="88"/>
      <c r="D59" s="111">
        <v>102419</v>
      </c>
      <c r="E59" s="87" t="e">
        <f>D59*100/C59</f>
        <v>#DIV/0!</v>
      </c>
      <c r="F59" s="57">
        <f>D59/B59*100</f>
        <v>60.86467668964715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t="12.75" hidden="1">
      <c r="A60" s="68" t="s">
        <v>104</v>
      </c>
      <c r="B60" s="109"/>
      <c r="C60" s="110"/>
      <c r="D60" s="110"/>
      <c r="E60" s="84" t="e">
        <f>D60*100/C60</f>
        <v>#DIV/0!</v>
      </c>
      <c r="F60" s="57" t="e">
        <f>D60/B60*100</f>
        <v>#DIV/0!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5" customHeight="1" hidden="1">
      <c r="A61" s="68" t="s">
        <v>103</v>
      </c>
      <c r="B61" s="109"/>
      <c r="C61" s="110"/>
      <c r="D61" s="110"/>
      <c r="E61" s="84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 customHeight="1">
      <c r="A62" s="62" t="s">
        <v>134</v>
      </c>
      <c r="B62" s="89" t="s">
        <v>133</v>
      </c>
      <c r="C62" s="88"/>
      <c r="D62" s="88">
        <v>2599.2</v>
      </c>
      <c r="E62" s="84" t="e">
        <f>D62*100/C62</f>
        <v>#DIV/0!</v>
      </c>
      <c r="F62" s="57">
        <f>D62/B62*100</f>
        <v>75.19745407203818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75" customHeight="1" hidden="1">
      <c r="A63" s="68" t="s">
        <v>104</v>
      </c>
      <c r="B63" s="109"/>
      <c r="C63" s="108"/>
      <c r="D63" s="108"/>
      <c r="E63" s="84"/>
      <c r="F63" s="57" t="e">
        <f>D63/B63*100</f>
        <v>#DIV/0!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2.75" customHeight="1" hidden="1">
      <c r="A64" s="68" t="s">
        <v>103</v>
      </c>
      <c r="B64" s="109"/>
      <c r="C64" s="108"/>
      <c r="D64" s="108"/>
      <c r="E64" s="84"/>
      <c r="F64" s="57" t="e">
        <f>D64/B64*100</f>
        <v>#DIV/0!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s="69" customFormat="1" ht="14.25" customHeight="1">
      <c r="A65" s="62" t="s">
        <v>132</v>
      </c>
      <c r="B65" s="89" t="s">
        <v>131</v>
      </c>
      <c r="C65" s="88"/>
      <c r="D65" s="87">
        <v>6121.7</v>
      </c>
      <c r="E65" s="87" t="e">
        <f>D65*100/C65</f>
        <v>#DIV/0!</v>
      </c>
      <c r="F65" s="57">
        <f>D65/B65*100</f>
        <v>60.023728281758636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13.5" customHeight="1" hidden="1">
      <c r="A66" s="68"/>
      <c r="B66" s="61"/>
      <c r="C66" s="60"/>
      <c r="D66" s="60"/>
      <c r="E66" s="84"/>
      <c r="F66" s="57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2.75" hidden="1">
      <c r="A67" s="68" t="s">
        <v>103</v>
      </c>
      <c r="B67" s="61"/>
      <c r="C67" s="60"/>
      <c r="D67" s="60"/>
      <c r="E67" s="84" t="e">
        <f>D67*100/C67</f>
        <v>#DIV/0!</v>
      </c>
      <c r="F67" s="57" t="e">
        <f>D67/B67*100</f>
        <v>#DIV/0!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s="85" customFormat="1" ht="12.75">
      <c r="A68" s="99" t="s">
        <v>130</v>
      </c>
      <c r="B68" s="98"/>
      <c r="C68" s="97"/>
      <c r="D68" s="97"/>
      <c r="E68" s="96"/>
      <c r="F68" s="95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s="91" customFormat="1" ht="12.75">
      <c r="A69" s="94" t="s">
        <v>129</v>
      </c>
      <c r="B69" s="107">
        <f>B72+B75</f>
        <v>28349.5</v>
      </c>
      <c r="C69" s="106">
        <f>C72+C75</f>
        <v>0</v>
      </c>
      <c r="D69" s="92">
        <f>D72+D75</f>
        <v>15896.7</v>
      </c>
      <c r="E69" s="92" t="e">
        <f>D69*100/C69</f>
        <v>#DIV/0!</v>
      </c>
      <c r="F69" s="92">
        <f>D69/B69*100</f>
        <v>56.07400483253673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ht="12.75" hidden="1">
      <c r="A70" s="68" t="s">
        <v>104</v>
      </c>
      <c r="B70" s="60">
        <f>B73+B76</f>
        <v>0</v>
      </c>
      <c r="C70" s="60">
        <f>C73+C76</f>
        <v>0</v>
      </c>
      <c r="D70" s="59">
        <f>D73+D76</f>
        <v>0</v>
      </c>
      <c r="E70" s="84" t="e">
        <f>D70*100/C70</f>
        <v>#DIV/0!</v>
      </c>
      <c r="F70" s="57" t="e">
        <f>D70/B70*100</f>
        <v>#DIV/0!</v>
      </c>
      <c r="G70" s="44"/>
      <c r="H70" s="44"/>
      <c r="I70" s="44"/>
      <c r="J70" s="44"/>
      <c r="K70" s="44"/>
      <c r="L70" s="44"/>
      <c r="Q70" s="44"/>
      <c r="R70" s="44"/>
      <c r="S70" s="44"/>
      <c r="T70" s="44"/>
      <c r="U70" s="44"/>
      <c r="V70" s="44"/>
      <c r="W70" s="44"/>
      <c r="X70" s="44"/>
    </row>
    <row r="71" spans="1:12" ht="12.75" hidden="1">
      <c r="A71" s="68" t="s">
        <v>103</v>
      </c>
      <c r="B71" s="105">
        <f>B74</f>
        <v>0</v>
      </c>
      <c r="C71" s="105">
        <f>C74</f>
        <v>0</v>
      </c>
      <c r="D71" s="104">
        <f>D74</f>
        <v>0</v>
      </c>
      <c r="E71" s="84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L71" s="44"/>
    </row>
    <row r="72" spans="1:12" s="69" customFormat="1" ht="12.75">
      <c r="A72" s="62" t="s">
        <v>128</v>
      </c>
      <c r="B72" s="89" t="s">
        <v>127</v>
      </c>
      <c r="C72" s="88"/>
      <c r="D72" s="87">
        <v>14356.5</v>
      </c>
      <c r="E72" s="87" t="e">
        <f>D72*100/C72</f>
        <v>#DIV/0!</v>
      </c>
      <c r="F72" s="57">
        <f>D72/B72*100</f>
        <v>55.40868075120995</v>
      </c>
      <c r="G72" s="49"/>
      <c r="H72" s="49"/>
      <c r="I72" s="49"/>
      <c r="J72" s="49"/>
      <c r="K72" s="49"/>
      <c r="L72" s="49"/>
    </row>
    <row r="73" spans="1:12" ht="12.75" hidden="1">
      <c r="A73" s="68" t="s">
        <v>104</v>
      </c>
      <c r="B73" s="67"/>
      <c r="C73" s="66"/>
      <c r="D73" s="66"/>
      <c r="E73" s="84" t="e">
        <f>D73*100/C73</f>
        <v>#DIV/0!</v>
      </c>
      <c r="F73" s="57" t="e">
        <f>D73/B73*100</f>
        <v>#DIV/0!</v>
      </c>
      <c r="G73" s="44"/>
      <c r="H73" s="44"/>
      <c r="I73" s="44"/>
      <c r="J73" s="44"/>
      <c r="K73" s="44"/>
      <c r="L73" s="44"/>
    </row>
    <row r="74" spans="1:12" ht="12.75" hidden="1">
      <c r="A74" s="68" t="s">
        <v>103</v>
      </c>
      <c r="B74" s="67"/>
      <c r="C74" s="66"/>
      <c r="D74" s="66"/>
      <c r="E74" s="84" t="e">
        <f>D74*100/C74</f>
        <v>#DIV/0!</v>
      </c>
      <c r="F74" s="57" t="e">
        <f>D74/B74*100</f>
        <v>#DIV/0!</v>
      </c>
      <c r="G74" s="44"/>
      <c r="H74" s="44"/>
      <c r="I74" s="44"/>
      <c r="J74" s="44"/>
      <c r="K74" s="44"/>
      <c r="L74" s="44"/>
    </row>
    <row r="75" spans="1:12" s="69" customFormat="1" ht="25.5">
      <c r="A75" s="62" t="s">
        <v>126</v>
      </c>
      <c r="B75" s="89" t="s">
        <v>125</v>
      </c>
      <c r="C75" s="88"/>
      <c r="D75" s="88">
        <v>1540.2</v>
      </c>
      <c r="E75" s="87" t="e">
        <f>D75*100/C75</f>
        <v>#DIV/0!</v>
      </c>
      <c r="F75" s="57">
        <f>D75/B75*100</f>
        <v>63.14106505964826</v>
      </c>
      <c r="G75" s="49"/>
      <c r="H75" s="49"/>
      <c r="I75" s="49"/>
      <c r="J75" s="49"/>
      <c r="K75" s="49"/>
      <c r="L75" s="49"/>
    </row>
    <row r="76" spans="1:12" ht="12.75" hidden="1">
      <c r="A76" s="68"/>
      <c r="B76" s="61"/>
      <c r="C76" s="60"/>
      <c r="D76" s="60"/>
      <c r="E76" s="84"/>
      <c r="F76" s="57"/>
      <c r="G76" s="44"/>
      <c r="H76" s="44"/>
      <c r="I76" s="44"/>
      <c r="J76" s="44"/>
      <c r="K76" s="44"/>
      <c r="L76" s="44"/>
    </row>
    <row r="77" spans="1:22" s="85" customFormat="1" ht="12.75">
      <c r="A77" s="99" t="s">
        <v>124</v>
      </c>
      <c r="B77" s="98"/>
      <c r="C77" s="97"/>
      <c r="D77" s="97"/>
      <c r="E77" s="96"/>
      <c r="F77" s="95"/>
      <c r="G77" s="44"/>
      <c r="H77" s="44"/>
      <c r="I77" s="44"/>
      <c r="J77" s="44"/>
      <c r="K77" s="44"/>
      <c r="L77" s="44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2" s="91" customFormat="1" ht="12.75">
      <c r="A78" s="94" t="s">
        <v>123</v>
      </c>
      <c r="B78" s="102">
        <f>B79</f>
        <v>128</v>
      </c>
      <c r="C78" s="103">
        <f>C79</f>
        <v>0</v>
      </c>
      <c r="D78" s="102">
        <f>D79</f>
        <v>128</v>
      </c>
      <c r="E78" s="92" t="e">
        <f>D78*100/C78</f>
        <v>#DIV/0!</v>
      </c>
      <c r="F78" s="92">
        <f>D78/B78*100</f>
        <v>100</v>
      </c>
      <c r="G78" s="49"/>
      <c r="H78" s="49"/>
      <c r="I78" s="49"/>
      <c r="J78" s="49"/>
      <c r="K78" s="49"/>
      <c r="L78" s="49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spans="1:12" s="69" customFormat="1" ht="14.25" customHeight="1">
      <c r="A79" s="62" t="s">
        <v>122</v>
      </c>
      <c r="B79" s="100">
        <v>128</v>
      </c>
      <c r="C79" s="88"/>
      <c r="D79" s="87">
        <v>128</v>
      </c>
      <c r="E79" s="87" t="e">
        <f>D79*100/C79</f>
        <v>#DIV/0!</v>
      </c>
      <c r="F79" s="57">
        <f>D79/B79*100</f>
        <v>100</v>
      </c>
      <c r="G79" s="49"/>
      <c r="H79" s="49"/>
      <c r="I79" s="49"/>
      <c r="J79" s="49"/>
      <c r="K79" s="49"/>
      <c r="L79" s="49"/>
    </row>
    <row r="80" spans="1:23" s="85" customFormat="1" ht="12.75">
      <c r="A80" s="99" t="s">
        <v>121</v>
      </c>
      <c r="B80" s="98"/>
      <c r="C80" s="97"/>
      <c r="D80" s="97"/>
      <c r="E80" s="96"/>
      <c r="F80" s="95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s="91" customFormat="1" ht="12.75">
      <c r="A81" s="94" t="s">
        <v>120</v>
      </c>
      <c r="B81" s="93">
        <f>B84+B85+B88+B90+B89</f>
        <v>51087.7</v>
      </c>
      <c r="C81" s="93">
        <f>C84+C85+C88+C90+C89</f>
        <v>0</v>
      </c>
      <c r="D81" s="93">
        <f>D84+D85+D88+D90+D89</f>
        <v>26961.2</v>
      </c>
      <c r="E81" s="92" t="e">
        <f>D81*100/C81</f>
        <v>#DIV/0!</v>
      </c>
      <c r="F81" s="92">
        <f>D81/B81*100</f>
        <v>52.77434685844147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ht="12.75" hidden="1">
      <c r="A82" s="68" t="s">
        <v>104</v>
      </c>
      <c r="B82" s="59">
        <f>B86+B91</f>
        <v>0</v>
      </c>
      <c r="C82" s="90">
        <f>C86+C91</f>
        <v>0</v>
      </c>
      <c r="D82" s="59">
        <f>D86+D91</f>
        <v>0</v>
      </c>
      <c r="E82" s="84" t="e">
        <f>D82*100/C82</f>
        <v>#DIV/0!</v>
      </c>
      <c r="F82" s="57" t="e">
        <f>D82/B82*100</f>
        <v>#DIV/0!</v>
      </c>
      <c r="G82" s="44"/>
      <c r="H82" s="44"/>
      <c r="I82" s="44"/>
      <c r="J82" s="44"/>
      <c r="K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2.75" hidden="1">
      <c r="A83" s="68" t="s">
        <v>103</v>
      </c>
      <c r="B83" s="59">
        <f>B87+B92</f>
        <v>0</v>
      </c>
      <c r="C83" s="90">
        <f>C87+C92</f>
        <v>0</v>
      </c>
      <c r="D83" s="59">
        <f>D87+D92</f>
        <v>0</v>
      </c>
      <c r="E83" s="84" t="e">
        <f>D83*100/C83</f>
        <v>#DIV/0!</v>
      </c>
      <c r="F83" s="57" t="e">
        <f>D83/B83*100</f>
        <v>#DIV/0!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s="69" customFormat="1" ht="12.75">
      <c r="A84" s="62" t="s">
        <v>119</v>
      </c>
      <c r="B84" s="89" t="s">
        <v>118</v>
      </c>
      <c r="C84" s="88"/>
      <c r="D84" s="88">
        <v>281.7</v>
      </c>
      <c r="E84" s="87" t="e">
        <f>D84*100/C84</f>
        <v>#DIV/0!</v>
      </c>
      <c r="F84" s="57">
        <f>D84/B84*100</f>
        <v>43.33846153846154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s="69" customFormat="1" ht="12.75">
      <c r="A85" s="62" t="s">
        <v>117</v>
      </c>
      <c r="B85" s="89" t="s">
        <v>116</v>
      </c>
      <c r="C85" s="88"/>
      <c r="D85" s="87">
        <v>18537.3</v>
      </c>
      <c r="E85" s="87" t="e">
        <f>D85*100/C85</f>
        <v>#DIV/0!</v>
      </c>
      <c r="F85" s="57">
        <f>D85/B85*100</f>
        <v>50.31335072210445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2.75" hidden="1">
      <c r="A86" s="68" t="s">
        <v>104</v>
      </c>
      <c r="B86" s="72"/>
      <c r="C86" s="71"/>
      <c r="D86" s="71"/>
      <c r="E86" s="84" t="e">
        <f>D86*100/C86</f>
        <v>#DIV/0!</v>
      </c>
      <c r="F86" s="57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2.75" hidden="1">
      <c r="A87" s="68" t="s">
        <v>103</v>
      </c>
      <c r="B87" s="72"/>
      <c r="C87" s="71"/>
      <c r="D87" s="71"/>
      <c r="E87" s="84" t="e">
        <f>D87*100/C87</f>
        <v>#DIV/0!</v>
      </c>
      <c r="F87" s="57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s="69" customFormat="1" ht="12.75">
      <c r="A88" s="62" t="s">
        <v>115</v>
      </c>
      <c r="B88" s="89" t="s">
        <v>114</v>
      </c>
      <c r="C88" s="88"/>
      <c r="D88" s="87">
        <v>5009</v>
      </c>
      <c r="E88" s="87" t="e">
        <f>D88*100/C88</f>
        <v>#DIV/0!</v>
      </c>
      <c r="F88" s="57">
        <f>D88/B88*100</f>
        <v>59.37507408548872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s="69" customFormat="1" ht="14.25" customHeight="1">
      <c r="A89" s="62" t="s">
        <v>113</v>
      </c>
      <c r="B89" s="89" t="s">
        <v>112</v>
      </c>
      <c r="C89" s="88"/>
      <c r="D89" s="88">
        <v>361.8</v>
      </c>
      <c r="E89" s="87" t="e">
        <f>D89*100/C89</f>
        <v>#DIV/0!</v>
      </c>
      <c r="F89" s="57">
        <f>D89/B89*100</f>
        <v>89.77667493796527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s="69" customFormat="1" ht="14.25" customHeight="1">
      <c r="A90" s="62" t="s">
        <v>111</v>
      </c>
      <c r="B90" s="89" t="s">
        <v>110</v>
      </c>
      <c r="C90" s="88"/>
      <c r="D90" s="88">
        <v>2771.4</v>
      </c>
      <c r="E90" s="87" t="e">
        <f>D90*100/C90</f>
        <v>#DIV/0!</v>
      </c>
      <c r="F90" s="57">
        <f>D90/B90*100</f>
        <v>58.286363253974926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 s="85" customFormat="1" ht="12.75" customHeight="1" hidden="1">
      <c r="A91" s="68" t="s">
        <v>104</v>
      </c>
      <c r="B91" s="61"/>
      <c r="C91" s="60"/>
      <c r="D91" s="59"/>
      <c r="E91" s="87" t="e">
        <f>D91*100/C91</f>
        <v>#DIV/0!</v>
      </c>
      <c r="F91" s="57" t="e">
        <f>D91/B91*100</f>
        <v>#DIV/0!</v>
      </c>
      <c r="G91" s="86"/>
      <c r="H91" s="86"/>
      <c r="I91" s="86"/>
      <c r="J91" s="86"/>
      <c r="K91" s="86"/>
      <c r="L91" s="86"/>
      <c r="M91" s="86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4.25" customHeight="1" hidden="1">
      <c r="A92" s="68" t="s">
        <v>103</v>
      </c>
      <c r="B92" s="61"/>
      <c r="C92" s="60"/>
      <c r="D92" s="60"/>
      <c r="E92" s="84" t="e">
        <f>D92*100/C92</f>
        <v>#DIV/0!</v>
      </c>
      <c r="F92" s="57" t="e">
        <f>D92/B92*100</f>
        <v>#DIV/0!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>
      <c r="A93" s="83" t="s">
        <v>109</v>
      </c>
      <c r="B93" s="82"/>
      <c r="C93" s="81"/>
      <c r="D93" s="81"/>
      <c r="E93" s="53" t="e">
        <f>D93*100/C93</f>
        <v>#DIV/0!</v>
      </c>
      <c r="F93" s="52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2.75">
      <c r="A94" s="80" t="s">
        <v>108</v>
      </c>
      <c r="B94" s="79">
        <f>B96+B95</f>
        <v>5087.2</v>
      </c>
      <c r="C94" s="79">
        <f>C96+C95</f>
        <v>0</v>
      </c>
      <c r="D94" s="78">
        <f>D96+D95</f>
        <v>2885.3</v>
      </c>
      <c r="E94" s="77"/>
      <c r="F94" s="76">
        <f>D94/B94*100</f>
        <v>56.71685799654034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2.75" hidden="1">
      <c r="A95" s="75" t="s">
        <v>107</v>
      </c>
      <c r="B95" s="74"/>
      <c r="C95" s="74"/>
      <c r="D95" s="74"/>
      <c r="E95" s="58"/>
      <c r="F95" s="70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s="69" customFormat="1" ht="14.25" customHeight="1">
      <c r="A96" s="73" t="s">
        <v>106</v>
      </c>
      <c r="B96" s="72" t="s">
        <v>105</v>
      </c>
      <c r="C96" s="71"/>
      <c r="D96" s="66">
        <v>2885.3</v>
      </c>
      <c r="E96" s="70"/>
      <c r="F96" s="57">
        <f>D96/B96*100</f>
        <v>56.71685799654034</v>
      </c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ht="14.25" customHeight="1" hidden="1">
      <c r="A97" s="68" t="s">
        <v>104</v>
      </c>
      <c r="B97" s="67"/>
      <c r="C97" s="66"/>
      <c r="D97" s="66"/>
      <c r="E97" s="58"/>
      <c r="F97" s="65" t="e">
        <f>D97/B97*100</f>
        <v>#DIV/0!</v>
      </c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15" customHeight="1" hidden="1">
      <c r="A98" s="68" t="s">
        <v>103</v>
      </c>
      <c r="B98" s="67"/>
      <c r="C98" s="66"/>
      <c r="D98" s="66"/>
      <c r="E98" s="58"/>
      <c r="F98" s="65" t="e">
        <f>D98/B98*100</f>
        <v>#DIV/0!</v>
      </c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26.25" customHeight="1">
      <c r="A99" s="56" t="s">
        <v>102</v>
      </c>
      <c r="B99" s="63" t="str">
        <f>B100</f>
        <v>200</v>
      </c>
      <c r="C99" s="64">
        <f>C100</f>
        <v>0</v>
      </c>
      <c r="D99" s="63">
        <f>D100</f>
        <v>1.9</v>
      </c>
      <c r="E99" s="52"/>
      <c r="F99" s="52">
        <f>D99/B99*100</f>
        <v>0.95</v>
      </c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26.25" customHeight="1">
      <c r="A100" s="62" t="s">
        <v>101</v>
      </c>
      <c r="B100" s="61" t="s">
        <v>100</v>
      </c>
      <c r="C100" s="60"/>
      <c r="D100" s="59">
        <v>1.9</v>
      </c>
      <c r="E100" s="58"/>
      <c r="F100" s="57">
        <f>D100/B100*100</f>
        <v>0.95</v>
      </c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38.25">
      <c r="A101" s="56" t="s">
        <v>99</v>
      </c>
      <c r="B101" s="55" t="s">
        <v>98</v>
      </c>
      <c r="C101" s="54"/>
      <c r="D101" s="52">
        <v>49104</v>
      </c>
      <c r="E101" s="53"/>
      <c r="F101" s="52">
        <f>D101/B101*100</f>
        <v>67.19708352833953</v>
      </c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s="48" customFormat="1" ht="14.25" customHeight="1">
      <c r="A102" s="51" t="s">
        <v>97</v>
      </c>
      <c r="B102" s="50">
        <f>B8+B27+B31+B36+B44+B53+B69+B78+B81+B94+B99+B101+B50</f>
        <v>470890.1</v>
      </c>
      <c r="C102" s="50">
        <f>C8+C27+C31+C36+C44+C53+C69+C78+C81+C94+C99+C101+C50</f>
        <v>0</v>
      </c>
      <c r="D102" s="50">
        <f>D8+D27+D31+D36+D44+D53+D69+D78+D81+D94+D99+D101+D50</f>
        <v>282515.6</v>
      </c>
      <c r="E102" s="50" t="e">
        <f>E8+E36+E44+E53+E69+E78+E81</f>
        <v>#DIV/0!</v>
      </c>
      <c r="F102" s="50">
        <f>D102/B102*100</f>
        <v>59.99607976468394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</row>
    <row r="103" spans="14:23" ht="12" customHeight="1"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2.75" customHeight="1" hidden="1">
      <c r="A104" s="47" t="s">
        <v>96</v>
      </c>
      <c r="B104" s="46">
        <f>B9+B38+B49+B54+B70+B82+B97+B33</f>
        <v>0</v>
      </c>
      <c r="C104" s="46">
        <f>C9+C38+C49+C54+C70+C82+C97</f>
        <v>0</v>
      </c>
      <c r="D104" s="46">
        <f>D9+D38+D49+D54+D70+D82+D97+D33</f>
        <v>0</v>
      </c>
      <c r="E104" s="45"/>
      <c r="F104" s="45" t="e">
        <f>D104/B104*100</f>
        <v>#DIV/0!</v>
      </c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5" customHeight="1" hidden="1">
      <c r="A105" s="47" t="s">
        <v>95</v>
      </c>
      <c r="B105" s="46">
        <f>B10+B55+B71+B83+B98</f>
        <v>0</v>
      </c>
      <c r="C105" s="46">
        <f>C10+C55+C71+C83+C98</f>
        <v>0</v>
      </c>
      <c r="D105" s="46">
        <f>D10+D55+D71+D83+D98</f>
        <v>0</v>
      </c>
      <c r="E105" s="45"/>
      <c r="F105" s="45" t="e">
        <f>D105/B105*100</f>
        <v>#DIV/0!</v>
      </c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</sheetData>
  <sheetProtection/>
  <mergeCells count="1">
    <mergeCell ref="D1:F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2017-09-18T08:16:28Z</cp:lastPrinted>
  <dcterms:created xsi:type="dcterms:W3CDTF">2010-03-11T02:45:19Z</dcterms:created>
  <dcterms:modified xsi:type="dcterms:W3CDTF">2017-09-19T02:49:48Z</dcterms:modified>
  <cp:category/>
  <cp:version/>
  <cp:contentType/>
  <cp:contentStatus/>
</cp:coreProperties>
</file>