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 activeTab="1"/>
  </bookViews>
  <sheets>
    <sheet name="доходы" sheetId="1" r:id="rId1"/>
    <sheet name="расходы" sheetId="2" r:id="rId2"/>
  </sheet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F21" s="1"/>
  <c r="C21"/>
  <c r="D21"/>
  <c r="E21" s="1"/>
  <c r="F22"/>
  <c r="B25"/>
  <c r="C25"/>
  <c r="D25"/>
  <c r="E25" s="1"/>
  <c r="F25"/>
  <c r="F26"/>
  <c r="F27"/>
  <c r="B29"/>
  <c r="C29"/>
  <c r="C89" s="1"/>
  <c r="D29"/>
  <c r="E29"/>
  <c r="F29"/>
  <c r="E30"/>
  <c r="F30"/>
  <c r="E31"/>
  <c r="F31"/>
  <c r="E32"/>
  <c r="F32"/>
  <c r="E33"/>
  <c r="F33"/>
  <c r="B35"/>
  <c r="C35"/>
  <c r="D35"/>
  <c r="E35" s="1"/>
  <c r="F35"/>
  <c r="E36"/>
  <c r="F36"/>
  <c r="E37"/>
  <c r="F37"/>
  <c r="F38"/>
  <c r="E39"/>
  <c r="F39"/>
  <c r="B42"/>
  <c r="C42"/>
  <c r="D42"/>
  <c r="E42" s="1"/>
  <c r="F42"/>
  <c r="B43"/>
  <c r="C43"/>
  <c r="D43"/>
  <c r="E43"/>
  <c r="F43"/>
  <c r="B44"/>
  <c r="B92" s="1"/>
  <c r="C44"/>
  <c r="D44"/>
  <c r="E44" s="1"/>
  <c r="F44"/>
  <c r="E45"/>
  <c r="F45"/>
  <c r="E46"/>
  <c r="F46"/>
  <c r="E47"/>
  <c r="F47"/>
  <c r="E48"/>
  <c r="F48"/>
  <c r="E49"/>
  <c r="F49"/>
  <c r="E50"/>
  <c r="F50"/>
  <c r="E51"/>
  <c r="F51"/>
  <c r="F52"/>
  <c r="F53"/>
  <c r="E54"/>
  <c r="F54"/>
  <c r="E55"/>
  <c r="F55"/>
  <c r="B57"/>
  <c r="C57"/>
  <c r="D57"/>
  <c r="E57"/>
  <c r="F57"/>
  <c r="B58"/>
  <c r="B91" s="1"/>
  <c r="C58"/>
  <c r="D58"/>
  <c r="E58" s="1"/>
  <c r="F58"/>
  <c r="B59"/>
  <c r="C59"/>
  <c r="D59"/>
  <c r="E59"/>
  <c r="F59"/>
  <c r="E60"/>
  <c r="F60"/>
  <c r="E61"/>
  <c r="F61"/>
  <c r="E62"/>
  <c r="F62"/>
  <c r="E63"/>
  <c r="F63"/>
  <c r="B65"/>
  <c r="C65"/>
  <c r="D65"/>
  <c r="E65" s="1"/>
  <c r="F65"/>
  <c r="E66"/>
  <c r="F66"/>
  <c r="B68"/>
  <c r="C68"/>
  <c r="D68"/>
  <c r="E68"/>
  <c r="F68"/>
  <c r="B69"/>
  <c r="C69"/>
  <c r="D69"/>
  <c r="E69" s="1"/>
  <c r="F69"/>
  <c r="B70"/>
  <c r="C70"/>
  <c r="D70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B81"/>
  <c r="C81"/>
  <c r="D81"/>
  <c r="F81"/>
  <c r="F83"/>
  <c r="F84"/>
  <c r="F85"/>
  <c r="B86"/>
  <c r="C86"/>
  <c r="D86"/>
  <c r="F86" s="1"/>
  <c r="F87"/>
  <c r="F88"/>
  <c r="B89"/>
  <c r="F89" s="1"/>
  <c r="D89"/>
  <c r="C91"/>
  <c r="C92"/>
  <c r="E44" i="1"/>
  <c r="E43"/>
  <c r="E42"/>
  <c r="E41"/>
  <c r="D40"/>
  <c r="E40" s="1"/>
  <c r="C40"/>
  <c r="D39"/>
  <c r="E39" s="1"/>
  <c r="C39"/>
  <c r="D35"/>
  <c r="C35"/>
  <c r="E34"/>
  <c r="E33"/>
  <c r="E31"/>
  <c r="D30"/>
  <c r="E30" s="1"/>
  <c r="C30"/>
  <c r="E29"/>
  <c r="D28"/>
  <c r="E28" s="1"/>
  <c r="C28"/>
  <c r="E27"/>
  <c r="E26"/>
  <c r="E25"/>
  <c r="E24"/>
  <c r="D23"/>
  <c r="E23" s="1"/>
  <c r="C23"/>
  <c r="D19"/>
  <c r="C19"/>
  <c r="D15"/>
  <c r="C15"/>
  <c r="E13"/>
  <c r="E12"/>
  <c r="D11"/>
  <c r="E11" s="1"/>
  <c r="C11"/>
  <c r="E10"/>
  <c r="D8"/>
  <c r="E8" s="1"/>
  <c r="C8"/>
  <c r="C7"/>
  <c r="C49" s="1"/>
  <c r="E89" i="2" l="1"/>
  <c r="D92"/>
  <c r="F92" s="1"/>
  <c r="D91"/>
  <c r="F91" s="1"/>
  <c r="C50" i="1"/>
  <c r="D7"/>
  <c r="D50" l="1"/>
  <c r="E50" s="1"/>
  <c r="D49"/>
  <c r="E49" s="1"/>
  <c r="E7"/>
</calcChain>
</file>

<file path=xl/sharedStrings.xml><?xml version="1.0" encoding="utf-8"?>
<sst xmlns="http://schemas.openxmlformats.org/spreadsheetml/2006/main" count="219" uniqueCount="193">
  <si>
    <t xml:space="preserve">Исполнение доходов Районного Бюджета на 01.08.2016г.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</si>
  <si>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</si>
  <si>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</si>
  <si>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</si>
  <si>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</si>
  <si>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</si>
  <si>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</si>
  <si>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</si>
  <si>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</si>
  <si>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</si>
  <si>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</si>
  <si>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</si>
  <si>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</si>
  <si>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</si>
  <si>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</si>
  <si>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</si>
  <si>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</si>
  <si>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</si>
  <si>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</si>
  <si>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</si>
  <si>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</si>
  <si>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</si>
  <si>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</si>
  <si>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</si>
  <si>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</si>
  <si>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</si>
  <si>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</si>
  <si>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</si>
  <si>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</si>
  <si>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</si>
  <si>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</si>
  <si>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</si>
  <si>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</si>
  <si>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</si>
  <si>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</si>
  <si>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</si>
  <si>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</si>
  <si>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</si>
  <si>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</si>
  <si>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</si>
  <si>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</si>
  <si>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</si>
  <si>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</si>
  <si>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</si>
  <si>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</si>
  <si>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</si>
  <si>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</si>
  <si>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</si>
  <si>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</si>
  <si>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</si>
  <si>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</si>
  <si>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</si>
  <si>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</si>
  <si>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</si>
  <si>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</si>
  <si>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</si>
  <si>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</si>
  <si>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</si>
  <si>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</si>
  <si>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</si>
  <si>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</si>
  <si>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</si>
  <si>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</si>
  <si>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</si>
  <si>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</si>
  <si>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</si>
  <si>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</si>
  <si>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</si>
  <si>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</si>
  <si>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</si>
  <si>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</si>
  <si>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</si>
  <si>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</si>
  <si>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</si>
  <si>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</si>
  <si>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</si>
  <si>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</si>
  <si>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</si>
  <si>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</si>
  <si>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</si>
  <si>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</si>
  <si>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</si>
  <si>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</si>
  <si>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</si>
  <si>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</si>
  <si>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</si>
  <si>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</si>
  <si>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</si>
  <si>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</si>
  <si>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</si>
  <si>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 xml:space="preserve"> Исп. О.В. Кравцова</t>
  </si>
  <si>
    <t>всего коммун</t>
  </si>
  <si>
    <t>всего зпл</t>
  </si>
  <si>
    <t>ВСЕГО:</t>
  </si>
  <si>
    <t>66285,1</t>
  </si>
  <si>
    <t>1400   Межбюджетные трансферты общего характера бюджетам субъектов Российской Федерации и муниципальных образований</t>
  </si>
  <si>
    <t>230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</si>
  <si>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</si>
  <si>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</si>
  <si>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</si>
  <si>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</si>
  <si>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4270,7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</si>
  <si>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</si>
  <si>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</si>
  <si>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</si>
  <si>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</si>
  <si>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4755</t>
  </si>
  <si>
    <t>1006  Другие вопросы в области социальной политики</t>
  </si>
  <si>
    <t>1059</t>
  </si>
  <si>
    <t>1004  Охрана семьи и детства</t>
  </si>
  <si>
    <t>8544,7</t>
  </si>
  <si>
    <t>1003  Социальное обеспечение населения</t>
  </si>
  <si>
    <t>29553</t>
  </si>
  <si>
    <t>1002  Социальное обслуживание населения</t>
  </si>
  <si>
    <t>650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</si>
  <si>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</si>
  <si>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</si>
  <si>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</si>
  <si>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</si>
  <si>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</si>
  <si>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</si>
  <si>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2452,1</t>
  </si>
  <si>
    <t>0804  Другие вопросы в области культуры, кинематографии</t>
  </si>
  <si>
    <t>20782,8</t>
  </si>
  <si>
    <t>0801  Культура</t>
  </si>
  <si>
    <t>0800  Культура, кинематография</t>
  </si>
  <si>
    <t>Культура, кинематография</t>
  </si>
  <si>
    <t>9528,2</t>
  </si>
  <si>
    <t>0709   Другие вопросы в области образования</t>
  </si>
  <si>
    <t>3107,4</t>
  </si>
  <si>
    <t>0707  Молодежная политика и оздоровление детей</t>
  </si>
  <si>
    <t>169076,8</t>
  </si>
  <si>
    <t>0702  Общее образование</t>
  </si>
  <si>
    <t>0701  Дошкольное образование</t>
  </si>
  <si>
    <t>0700  Образование</t>
  </si>
  <si>
    <t>Образование</t>
  </si>
  <si>
    <t>7380,1</t>
  </si>
  <si>
    <t>0505  Другие вопросы в области жилищно-коммунального хозяйства</t>
  </si>
  <si>
    <t>687,2</t>
  </si>
  <si>
    <t>0503  Благоустройство</t>
  </si>
  <si>
    <t>3465,2</t>
  </si>
  <si>
    <t>0502  Коммунальное хозяйство</t>
  </si>
  <si>
    <t>32390,5</t>
  </si>
  <si>
    <t>0501  Жилищное хозяйство</t>
  </si>
  <si>
    <t>0500  Жилищно-коммунальное хозяйство</t>
  </si>
  <si>
    <t>Жилищно-коммунальное хозяйство</t>
  </si>
  <si>
    <t>1929,2</t>
  </si>
  <si>
    <t>0412  Другие вопросы</t>
  </si>
  <si>
    <t>10102,3</t>
  </si>
  <si>
    <t>0409   Дорожное хозяйство</t>
  </si>
  <si>
    <t>8445,4</t>
  </si>
  <si>
    <t>0408  Транспорт</t>
  </si>
  <si>
    <t>2715,1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</si>
  <si>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</si>
  <si>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</si>
  <si>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</si>
  <si>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</si>
  <si>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</si>
  <si>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889,4</t>
  </si>
  <si>
    <t>2063,6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</si>
  <si>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</si>
  <si>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</si>
  <si>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</si>
  <si>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</si>
  <si>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722,7</t>
  </si>
  <si>
    <t>0203  Мобилизационная и вневойсковая подготовка</t>
  </si>
  <si>
    <t>0200  Национальная оборона</t>
  </si>
  <si>
    <t>Национальная оборона</t>
  </si>
  <si>
    <t>20196,9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</si>
  <si>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</si>
  <si>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</si>
  <si>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</si>
  <si>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</si>
  <si>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6196,4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</si>
  <si>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</si>
  <si>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1,5</t>
  </si>
  <si>
    <t>0105  Судебная система</t>
  </si>
  <si>
    <t>17868,8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</si>
  <si>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</si>
  <si>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3538,9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</si>
  <si>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</si>
  <si>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</si>
  <si>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</si>
  <si>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</si>
  <si>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</si>
  <si>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</si>
  <si>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01.08.16г.</t>
  </si>
  <si>
    <t>Назначено на 9мес.</t>
  </si>
  <si>
    <t>Назначено на  год</t>
  </si>
  <si>
    <t>на 01.08.2016г.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</si>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</sst>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2" fontId="10" fillId="9" borderId="13" xfId="0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/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0" fontId="10" fillId="8" borderId="13" xfId="0" applyFont="1" applyFill="1" applyBorder="1"/>
    <xf numFmtId="165" fontId="1" fillId="4" borderId="13" xfId="0" applyNumberFormat="1" applyFont="1" applyFill="1" applyBorder="1"/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2" fontId="10" fillId="11" borderId="13" xfId="0" applyNumberFormat="1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0" fontId="13" fillId="8" borderId="0" xfId="0" applyFont="1" applyFill="1"/>
    <xf numFmtId="0" fontId="0" fillId="0" borderId="13" xfId="0" applyFont="1" applyBorder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workbookViewId="0">
      <selection activeCell="B19" sqref="B19"/>
    </sheetView>
  </sheetViews>
  <sheetFormatPr defaultRowHeight="12.75"/>
  <cols>
    <col min="1" max="1" width="23" customWidth="1"/>
    <col min="2" max="2" width="38.42578125" customWidth="1"/>
    <col min="3" max="3" width="10.5703125" customWidth="1"/>
    <col min="4" max="4" width="10.140625" customWidth="1"/>
    <col min="5" max="5" width="6.5703125" customWidth="1"/>
  </cols>
  <sheetData>
    <row r="2" spans="1:5" ht="15.75">
      <c r="A2" s="1" t="s">
        <v>0</v>
      </c>
      <c r="B2" s="1"/>
      <c r="C2" s="1"/>
      <c r="D2" s="1"/>
      <c r="E2" s="1"/>
    </row>
    <row r="3" spans="1:5" ht="16.5" thickBot="1">
      <c r="A3" s="2"/>
      <c r="B3" s="2"/>
      <c r="C3" s="2"/>
      <c r="D3" s="2"/>
      <c r="E3" s="2"/>
    </row>
    <row r="4" spans="1:5" ht="15.75" customHeight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5" ht="0.75" customHeight="1" thickBot="1">
      <c r="A5" s="7"/>
      <c r="B5" s="8"/>
      <c r="C5" s="9"/>
      <c r="D5" s="9"/>
      <c r="E5" s="10"/>
    </row>
    <row r="6" spans="1:5" ht="15" thickBot="1">
      <c r="A6" s="11"/>
      <c r="B6" s="12" t="s">
        <v>6</v>
      </c>
      <c r="C6" s="13"/>
      <c r="D6" s="13"/>
      <c r="E6" s="14"/>
    </row>
    <row r="7" spans="1:5" ht="15">
      <c r="A7" s="15" t="s">
        <v>7</v>
      </c>
      <c r="B7" s="16" t="s">
        <v>8</v>
      </c>
      <c r="C7" s="17">
        <f>C8+C11+C15+C18+C19+C23+C28+C33+C34+C35+C30</f>
        <v>18492.208999999995</v>
      </c>
      <c r="D7" s="17">
        <f>D8+D11+D15+D18+D19+D23+D28+D33+D34+D35+D30</f>
        <v>10479.440000000002</v>
      </c>
      <c r="E7" s="18">
        <f>SUM(D7/C7*100)</f>
        <v>56.669487133743758</v>
      </c>
    </row>
    <row r="8" spans="1:5" ht="15">
      <c r="A8" s="19" t="s">
        <v>9</v>
      </c>
      <c r="B8" s="20" t="s">
        <v>10</v>
      </c>
      <c r="C8" s="21">
        <f>SUM(C9:C10)</f>
        <v>10213.689</v>
      </c>
      <c r="D8" s="21">
        <f>SUM(D9:D10)</f>
        <v>6347.47</v>
      </c>
      <c r="E8" s="22">
        <f>SUM(D8/C8*100)</f>
        <v>62.146693520822893</v>
      </c>
    </row>
    <row r="9" spans="1:5" ht="15">
      <c r="A9" s="23" t="s">
        <v>11</v>
      </c>
      <c r="B9" s="24" t="s">
        <v>12</v>
      </c>
      <c r="C9" s="25">
        <v>0.42899999999999999</v>
      </c>
      <c r="D9" s="25">
        <v>-5.4</v>
      </c>
      <c r="E9" s="26">
        <v>0</v>
      </c>
    </row>
    <row r="10" spans="1:5" ht="15">
      <c r="A10" s="27" t="s">
        <v>13</v>
      </c>
      <c r="B10" s="24" t="s">
        <v>14</v>
      </c>
      <c r="C10" s="25">
        <v>10213.26</v>
      </c>
      <c r="D10" s="25">
        <v>6352.87</v>
      </c>
      <c r="E10" s="26">
        <f>SUM(D10*100/C10)</f>
        <v>62.202176386383975</v>
      </c>
    </row>
    <row r="11" spans="1:5" ht="15">
      <c r="A11" s="19" t="s">
        <v>15</v>
      </c>
      <c r="B11" s="20" t="s">
        <v>16</v>
      </c>
      <c r="C11" s="21">
        <f>SUM(C12:C14)</f>
        <v>1878.29</v>
      </c>
      <c r="D11" s="21">
        <f>SUM(D12:D14)</f>
        <v>1184.51</v>
      </c>
      <c r="E11" s="22">
        <f>SUM(D11/C11*100)</f>
        <v>63.063211751114046</v>
      </c>
    </row>
    <row r="12" spans="1:5" ht="15">
      <c r="A12" s="27" t="s">
        <v>17</v>
      </c>
      <c r="B12" s="24" t="s">
        <v>18</v>
      </c>
      <c r="C12" s="25">
        <v>1689.4</v>
      </c>
      <c r="D12" s="25">
        <v>949.34</v>
      </c>
      <c r="E12" s="26">
        <f>SUM(D12*100/C12)</f>
        <v>56.193914999408072</v>
      </c>
    </row>
    <row r="13" spans="1:5" ht="15">
      <c r="A13" s="27" t="s">
        <v>19</v>
      </c>
      <c r="B13" s="24" t="s">
        <v>20</v>
      </c>
      <c r="C13" s="25">
        <v>188.89</v>
      </c>
      <c r="D13" s="25">
        <v>235.17</v>
      </c>
      <c r="E13" s="26">
        <f>SUM(D13*100/C13)</f>
        <v>124.50103234686856</v>
      </c>
    </row>
    <row r="14" spans="1:5" ht="15" customHeight="1">
      <c r="A14" s="27" t="s">
        <v>21</v>
      </c>
      <c r="B14" s="24" t="s">
        <v>22</v>
      </c>
      <c r="C14" s="25">
        <v>0</v>
      </c>
      <c r="D14" s="25">
        <v>0</v>
      </c>
      <c r="E14" s="26">
        <v>0</v>
      </c>
    </row>
    <row r="15" spans="1:5" ht="15">
      <c r="A15" s="19" t="s">
        <v>23</v>
      </c>
      <c r="B15" s="20" t="s">
        <v>24</v>
      </c>
      <c r="C15" s="21">
        <f>SUM(C16:C17)</f>
        <v>0</v>
      </c>
      <c r="D15" s="21">
        <f>SUM(D16:D17)</f>
        <v>0</v>
      </c>
      <c r="E15" s="22">
        <v>0</v>
      </c>
    </row>
    <row r="16" spans="1:5" ht="15">
      <c r="A16" s="27" t="s">
        <v>25</v>
      </c>
      <c r="B16" s="24" t="s">
        <v>26</v>
      </c>
      <c r="C16" s="25">
        <v>0</v>
      </c>
      <c r="D16" s="25">
        <v>0</v>
      </c>
      <c r="E16" s="26">
        <v>0</v>
      </c>
    </row>
    <row r="17" spans="1:5" ht="15">
      <c r="A17" s="27" t="s">
        <v>27</v>
      </c>
      <c r="B17" s="24" t="s">
        <v>28</v>
      </c>
      <c r="C17" s="25">
        <v>0</v>
      </c>
      <c r="D17" s="25">
        <v>0</v>
      </c>
      <c r="E17" s="26">
        <v>0</v>
      </c>
    </row>
    <row r="18" spans="1:5" ht="15">
      <c r="A18" s="19" t="s">
        <v>29</v>
      </c>
      <c r="B18" s="20" t="s">
        <v>30</v>
      </c>
      <c r="C18" s="21">
        <v>0</v>
      </c>
      <c r="D18" s="21">
        <v>-5.51</v>
      </c>
      <c r="E18" s="22">
        <v>0</v>
      </c>
    </row>
    <row r="19" spans="1:5" ht="15" customHeight="1">
      <c r="A19" s="19" t="s">
        <v>31</v>
      </c>
      <c r="B19" s="20" t="s">
        <v>32</v>
      </c>
      <c r="C19" s="21">
        <f>SUM(C20:C22)</f>
        <v>0</v>
      </c>
      <c r="D19" s="21">
        <f>SUM(D20:D22)</f>
        <v>0</v>
      </c>
      <c r="E19" s="22">
        <v>0</v>
      </c>
    </row>
    <row r="20" spans="1:5" ht="15">
      <c r="A20" s="27" t="s">
        <v>33</v>
      </c>
      <c r="B20" s="24" t="s">
        <v>12</v>
      </c>
      <c r="C20" s="25">
        <v>0</v>
      </c>
      <c r="D20" s="25">
        <v>0</v>
      </c>
      <c r="E20" s="26">
        <v>0</v>
      </c>
    </row>
    <row r="21" spans="1:5" ht="15">
      <c r="A21" s="27" t="s">
        <v>34</v>
      </c>
      <c r="B21" s="24" t="s">
        <v>24</v>
      </c>
      <c r="C21" s="25">
        <v>0</v>
      </c>
      <c r="D21" s="25">
        <v>0</v>
      </c>
      <c r="E21" s="26">
        <v>0</v>
      </c>
    </row>
    <row r="22" spans="1:5" ht="15">
      <c r="A22" s="27" t="s">
        <v>35</v>
      </c>
      <c r="B22" s="24" t="s">
        <v>36</v>
      </c>
      <c r="C22" s="25">
        <v>0</v>
      </c>
      <c r="D22" s="25">
        <v>0</v>
      </c>
      <c r="E22" s="26">
        <v>0</v>
      </c>
    </row>
    <row r="23" spans="1:5" ht="14.25" customHeight="1">
      <c r="A23" s="19" t="s">
        <v>37</v>
      </c>
      <c r="B23" s="20" t="s">
        <v>38</v>
      </c>
      <c r="C23" s="21">
        <f>SUM(C24:C27)</f>
        <v>4824.8500000000004</v>
      </c>
      <c r="D23" s="21">
        <f>SUM(D24:D27)</f>
        <v>1712.9099999999999</v>
      </c>
      <c r="E23" s="22">
        <f>SUM(D23/C23*100)</f>
        <v>35.501829072406387</v>
      </c>
    </row>
    <row r="24" spans="1:5" ht="15.75" customHeight="1">
      <c r="A24" s="27" t="s">
        <v>39</v>
      </c>
      <c r="B24" s="24" t="s">
        <v>40</v>
      </c>
      <c r="C24" s="25">
        <v>0.25</v>
      </c>
      <c r="D24" s="25">
        <v>0</v>
      </c>
      <c r="E24" s="26">
        <f>SUM(D24*100/C24)</f>
        <v>0</v>
      </c>
    </row>
    <row r="25" spans="1:5" ht="15" customHeight="1">
      <c r="A25" s="23" t="s">
        <v>41</v>
      </c>
      <c r="B25" s="24" t="s">
        <v>42</v>
      </c>
      <c r="C25" s="25">
        <v>4735</v>
      </c>
      <c r="D25" s="25">
        <v>1601.35</v>
      </c>
      <c r="E25" s="26">
        <f>SUM(D25*100/C25)</f>
        <v>33.819429778247098</v>
      </c>
    </row>
    <row r="26" spans="1:5" ht="15.75" customHeight="1">
      <c r="A26" s="27" t="s">
        <v>43</v>
      </c>
      <c r="B26" s="24" t="s">
        <v>44</v>
      </c>
      <c r="C26" s="25">
        <v>34.1</v>
      </c>
      <c r="D26" s="25">
        <v>35.520000000000003</v>
      </c>
      <c r="E26" s="26">
        <f>SUM(D26*100/C26)</f>
        <v>104.1642228739003</v>
      </c>
    </row>
    <row r="27" spans="1:5" ht="15.75" customHeight="1">
      <c r="A27" s="27" t="s">
        <v>45</v>
      </c>
      <c r="B27" s="24" t="s">
        <v>46</v>
      </c>
      <c r="C27" s="25">
        <v>55.5</v>
      </c>
      <c r="D27" s="25">
        <v>76.040000000000006</v>
      </c>
      <c r="E27" s="26">
        <f>SUM(D27*100/C27)</f>
        <v>137.00900900900902</v>
      </c>
    </row>
    <row r="28" spans="1:5" ht="15" customHeight="1">
      <c r="A28" s="19" t="s">
        <v>47</v>
      </c>
      <c r="B28" s="20" t="s">
        <v>48</v>
      </c>
      <c r="C28" s="21">
        <f>SUM(C29)</f>
        <v>50.88</v>
      </c>
      <c r="D28" s="21">
        <f>SUM(D29)</f>
        <v>183.03</v>
      </c>
      <c r="E28" s="22">
        <f>SUM(D28/C28*100)</f>
        <v>359.72877358490564</v>
      </c>
    </row>
    <row r="29" spans="1:5" ht="14.25" customHeight="1">
      <c r="A29" s="27" t="s">
        <v>49</v>
      </c>
      <c r="B29" s="24" t="s">
        <v>50</v>
      </c>
      <c r="C29" s="25">
        <v>50.88</v>
      </c>
      <c r="D29" s="25">
        <v>183.03</v>
      </c>
      <c r="E29" s="26">
        <f>SUM(D29*100/C29)</f>
        <v>359.72877358490564</v>
      </c>
    </row>
    <row r="30" spans="1:5" ht="14.25" customHeight="1">
      <c r="A30" s="19" t="s">
        <v>51</v>
      </c>
      <c r="B30" s="20" t="s">
        <v>52</v>
      </c>
      <c r="C30" s="21">
        <f>SUM(C31:C32)</f>
        <v>876.17</v>
      </c>
      <c r="D30" s="21">
        <f>SUM(D31:D32)</f>
        <v>365.29</v>
      </c>
      <c r="E30" s="22">
        <f>SUM(D30/C30*100)</f>
        <v>41.691680838193506</v>
      </c>
    </row>
    <row r="31" spans="1:5" ht="15.75" customHeight="1">
      <c r="A31" s="27" t="s">
        <v>53</v>
      </c>
      <c r="B31" s="24" t="s">
        <v>54</v>
      </c>
      <c r="C31" s="25">
        <v>876.17</v>
      </c>
      <c r="D31" s="25">
        <v>365.29</v>
      </c>
      <c r="E31" s="26">
        <f>SUM(D31*100/C31)</f>
        <v>41.691680838193506</v>
      </c>
    </row>
    <row r="32" spans="1:5" ht="14.25" customHeight="1">
      <c r="A32" s="27" t="s">
        <v>55</v>
      </c>
      <c r="B32" s="24" t="s">
        <v>56</v>
      </c>
      <c r="C32" s="25">
        <v>0</v>
      </c>
      <c r="D32" s="25">
        <v>0</v>
      </c>
      <c r="E32" s="26">
        <v>0</v>
      </c>
    </row>
    <row r="33" spans="1:5" ht="15">
      <c r="A33" s="19" t="s">
        <v>57</v>
      </c>
      <c r="B33" s="20" t="s">
        <v>58</v>
      </c>
      <c r="C33" s="21">
        <v>154.1</v>
      </c>
      <c r="D33" s="21">
        <v>281.83999999999997</v>
      </c>
      <c r="E33" s="22">
        <f>SUM(D33/C33*100)</f>
        <v>182.89422452952627</v>
      </c>
    </row>
    <row r="34" spans="1:5" ht="15" customHeight="1">
      <c r="A34" s="19" t="s">
        <v>59</v>
      </c>
      <c r="B34" s="20" t="s">
        <v>60</v>
      </c>
      <c r="C34" s="21">
        <v>494.23</v>
      </c>
      <c r="D34" s="21">
        <v>372.19</v>
      </c>
      <c r="E34" s="22">
        <f>SUM(D34/C34*100)</f>
        <v>75.307043279444784</v>
      </c>
    </row>
    <row r="35" spans="1:5" ht="15">
      <c r="A35" s="19" t="s">
        <v>61</v>
      </c>
      <c r="B35" s="20" t="s">
        <v>62</v>
      </c>
      <c r="C35" s="21">
        <f>SUM(C36:C38)</f>
        <v>0</v>
      </c>
      <c r="D35" s="21">
        <f>SUM(D36:D38)</f>
        <v>37.71</v>
      </c>
      <c r="E35" s="22">
        <v>0</v>
      </c>
    </row>
    <row r="36" spans="1:5" ht="15">
      <c r="A36" s="27" t="s">
        <v>63</v>
      </c>
      <c r="B36" s="24" t="s">
        <v>64</v>
      </c>
      <c r="C36" s="25">
        <v>0</v>
      </c>
      <c r="D36" s="25">
        <v>0</v>
      </c>
      <c r="E36" s="26">
        <v>0</v>
      </c>
    </row>
    <row r="37" spans="1:5" ht="15" customHeight="1">
      <c r="A37" s="27" t="s">
        <v>65</v>
      </c>
      <c r="B37" s="24" t="s">
        <v>66</v>
      </c>
      <c r="C37" s="25">
        <v>0</v>
      </c>
      <c r="D37" s="25">
        <v>0</v>
      </c>
      <c r="E37" s="26">
        <v>0</v>
      </c>
    </row>
    <row r="38" spans="1:5" ht="15">
      <c r="A38" s="27" t="s">
        <v>67</v>
      </c>
      <c r="B38" s="24" t="s">
        <v>62</v>
      </c>
      <c r="C38" s="25">
        <v>0</v>
      </c>
      <c r="D38" s="25">
        <v>37.71</v>
      </c>
      <c r="E38" s="26">
        <v>0</v>
      </c>
    </row>
    <row r="39" spans="1:5" ht="15.75" customHeight="1">
      <c r="A39" s="15" t="s">
        <v>68</v>
      </c>
      <c r="B39" s="28" t="s">
        <v>69</v>
      </c>
      <c r="C39" s="29">
        <f>C40+C47+C48+C46</f>
        <v>446882.61</v>
      </c>
      <c r="D39" s="29">
        <f>D40+D47+D48+D46</f>
        <v>254812.86000000002</v>
      </c>
      <c r="E39" s="18">
        <f>SUM(D39/C39*100)</f>
        <v>57.020088564198105</v>
      </c>
    </row>
    <row r="40" spans="1:5" ht="15" customHeight="1">
      <c r="A40" s="19" t="s">
        <v>70</v>
      </c>
      <c r="B40" s="20" t="s">
        <v>71</v>
      </c>
      <c r="C40" s="21">
        <f>SUM(C41:C45)</f>
        <v>446737.11</v>
      </c>
      <c r="D40" s="21">
        <f>SUM(D41:D45)</f>
        <v>254717.44</v>
      </c>
      <c r="E40" s="22">
        <f>SUM(D40/C40*100)</f>
        <v>57.017300398437911</v>
      </c>
    </row>
    <row r="41" spans="1:5" ht="15">
      <c r="A41" s="23" t="s">
        <v>72</v>
      </c>
      <c r="B41" s="24" t="s">
        <v>73</v>
      </c>
      <c r="C41" s="25">
        <v>169064.6</v>
      </c>
      <c r="D41" s="25">
        <v>110828.2</v>
      </c>
      <c r="E41" s="26">
        <f>D41/C41*100</f>
        <v>65.553758740741699</v>
      </c>
    </row>
    <row r="42" spans="1:5" ht="15">
      <c r="A42" s="27" t="s">
        <v>74</v>
      </c>
      <c r="B42" s="24" t="s">
        <v>75</v>
      </c>
      <c r="C42" s="25">
        <v>75625.67</v>
      </c>
      <c r="D42" s="25">
        <v>24716.9</v>
      </c>
      <c r="E42" s="26">
        <f>D42/C42*100</f>
        <v>32.683214575156825</v>
      </c>
    </row>
    <row r="43" spans="1:5" ht="15">
      <c r="A43" s="27" t="s">
        <v>76</v>
      </c>
      <c r="B43" s="24" t="s">
        <v>77</v>
      </c>
      <c r="C43" s="25">
        <v>192690.84</v>
      </c>
      <c r="D43" s="25">
        <v>114399.03999999999</v>
      </c>
      <c r="E43" s="26">
        <f>D43/C43*100</f>
        <v>59.369215474902695</v>
      </c>
    </row>
    <row r="44" spans="1:5" ht="15">
      <c r="A44" s="27" t="s">
        <v>78</v>
      </c>
      <c r="B44" s="24" t="s">
        <v>79</v>
      </c>
      <c r="C44" s="25">
        <v>9356</v>
      </c>
      <c r="D44" s="25">
        <v>4773.3</v>
      </c>
      <c r="E44" s="26">
        <f>D44/C44*100</f>
        <v>51.018597691321077</v>
      </c>
    </row>
    <row r="45" spans="1:5" ht="15">
      <c r="A45" s="27" t="s">
        <v>80</v>
      </c>
      <c r="B45" s="24" t="s">
        <v>81</v>
      </c>
      <c r="C45" s="25">
        <v>0</v>
      </c>
      <c r="D45" s="25">
        <v>0</v>
      </c>
      <c r="E45" s="26">
        <v>0</v>
      </c>
    </row>
    <row r="46" spans="1:5" ht="15">
      <c r="A46" s="27" t="s">
        <v>82</v>
      </c>
      <c r="B46" s="24" t="s">
        <v>83</v>
      </c>
      <c r="C46" s="25">
        <v>145.5</v>
      </c>
      <c r="D46" s="25">
        <v>133.16999999999999</v>
      </c>
      <c r="E46" s="26">
        <v>0</v>
      </c>
    </row>
    <row r="47" spans="1:5" ht="15" customHeight="1">
      <c r="A47" s="27" t="s">
        <v>84</v>
      </c>
      <c r="B47" s="24" t="s">
        <v>85</v>
      </c>
      <c r="C47" s="25">
        <v>0</v>
      </c>
      <c r="D47" s="25">
        <v>0</v>
      </c>
      <c r="E47" s="26">
        <v>0</v>
      </c>
    </row>
    <row r="48" spans="1:5" ht="14.25" customHeight="1">
      <c r="A48" s="30" t="s">
        <v>86</v>
      </c>
      <c r="B48" s="31" t="s">
        <v>87</v>
      </c>
      <c r="C48" s="32">
        <v>0</v>
      </c>
      <c r="D48" s="32">
        <v>-37.75</v>
      </c>
      <c r="E48" s="26">
        <v>0</v>
      </c>
    </row>
    <row r="49" spans="1:5" ht="14.25">
      <c r="A49" s="33"/>
      <c r="B49" s="34" t="s">
        <v>88</v>
      </c>
      <c r="C49" s="35">
        <f>SUM(C7+C39)</f>
        <v>465374.81899999996</v>
      </c>
      <c r="D49" s="35">
        <f>SUM(D7+D39)</f>
        <v>265292.30000000005</v>
      </c>
      <c r="E49" s="36">
        <f>SUM(D49/C49*100)</f>
        <v>57.006157009109693</v>
      </c>
    </row>
    <row r="50" spans="1:5" ht="15.75" thickBot="1">
      <c r="A50" s="37"/>
      <c r="B50" s="38" t="s">
        <v>89</v>
      </c>
      <c r="C50" s="39">
        <f>SUM(C7)</f>
        <v>18492.208999999995</v>
      </c>
      <c r="D50" s="39">
        <f>SUM(D7)</f>
        <v>10479.440000000002</v>
      </c>
      <c r="E50" s="40">
        <f>SUM(D50/C50*100)</f>
        <v>56.669487133743758</v>
      </c>
    </row>
    <row r="51" spans="1:5">
      <c r="A51" s="41" t="s">
        <v>90</v>
      </c>
      <c r="B51" s="41"/>
      <c r="C51" s="41"/>
      <c r="D51" s="41"/>
      <c r="E51" s="4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>
      <pane ySplit="6" topLeftCell="A7" activePane="bottomLeft" state="frozen"/>
      <selection pane="bottomLeft" activeCell="A64" sqref="A64:IV64"/>
    </sheetView>
  </sheetViews>
  <sheetFormatPr defaultRowHeight="12.75"/>
  <cols>
    <col min="1" max="1" width="53.42578125" style="44" customWidth="1"/>
    <col min="2" max="2" width="10.5703125" style="43" customWidth="1"/>
    <col min="3" max="3" width="7" hidden="1" customWidth="1"/>
    <col min="4" max="4" width="11.5703125" customWidth="1"/>
    <col min="5" max="5" width="1.140625" style="42" hidden="1" customWidth="1"/>
    <col min="6" max="6" width="11.28515625" style="42" customWidth="1"/>
    <col min="7" max="7" width="9.5703125" customWidth="1"/>
    <col min="16" max="16" width="7.42578125" customWidth="1"/>
  </cols>
  <sheetData>
    <row r="1" spans="1:16" hidden="1">
      <c r="C1" t="s">
        <v>192</v>
      </c>
      <c r="D1" s="136" t="s">
        <v>191</v>
      </c>
      <c r="E1" s="136"/>
      <c r="F1" s="136"/>
    </row>
    <row r="2" spans="1:16" ht="6" customHeight="1"/>
    <row r="3" spans="1:16">
      <c r="A3" s="134" t="s">
        <v>190</v>
      </c>
      <c r="B3" s="135"/>
      <c r="C3" s="134"/>
      <c r="D3" s="134"/>
      <c r="E3" s="134"/>
      <c r="F3" s="134"/>
    </row>
    <row r="4" spans="1:16">
      <c r="A4" s="134" t="s">
        <v>189</v>
      </c>
      <c r="B4" s="135"/>
      <c r="C4" s="134"/>
      <c r="D4" s="134"/>
      <c r="E4" s="134"/>
      <c r="F4" s="134"/>
    </row>
    <row r="5" spans="1:16" ht="10.5" customHeight="1">
      <c r="A5" s="48"/>
      <c r="B5" s="133"/>
      <c r="C5" s="70"/>
      <c r="D5" s="70"/>
      <c r="E5" s="46"/>
      <c r="F5" s="46"/>
    </row>
    <row r="6" spans="1:16" s="129" customFormat="1" ht="43.5" customHeight="1">
      <c r="A6" s="132"/>
      <c r="B6" s="131" t="s">
        <v>188</v>
      </c>
      <c r="C6" s="131" t="s">
        <v>187</v>
      </c>
      <c r="D6" s="131" t="s">
        <v>186</v>
      </c>
      <c r="E6" s="130" t="s">
        <v>185</v>
      </c>
      <c r="F6" s="130" t="s">
        <v>184</v>
      </c>
    </row>
    <row r="7" spans="1:16" s="116" customFormat="1">
      <c r="A7" s="99" t="s">
        <v>183</v>
      </c>
      <c r="B7" s="98"/>
      <c r="C7" s="118"/>
      <c r="D7" s="118"/>
      <c r="E7" s="128"/>
      <c r="F7" s="128"/>
      <c r="G7" s="117"/>
      <c r="H7" s="117"/>
      <c r="I7" s="117"/>
      <c r="J7" s="117"/>
      <c r="K7" s="117"/>
      <c r="L7" s="119"/>
      <c r="M7" s="119"/>
      <c r="N7" s="119"/>
      <c r="O7" s="119"/>
      <c r="P7" s="119"/>
    </row>
    <row r="8" spans="1:16" s="91" customFormat="1" ht="14.25" customHeight="1">
      <c r="A8" s="127" t="s">
        <v>182</v>
      </c>
      <c r="B8" s="126">
        <f>B10+B11+B12+B14+B15+B16+B17+B18</f>
        <v>48885.3</v>
      </c>
      <c r="C8" s="126">
        <f>C10+C11+C12+C15+C17+C18</f>
        <v>0</v>
      </c>
      <c r="D8" s="126">
        <f>D10+D11+D12+D15+D17+D18+D16+D14</f>
        <v>22893.699999999997</v>
      </c>
      <c r="E8" s="92" t="e">
        <f>D8*100/C8</f>
        <v>#DIV/0!</v>
      </c>
      <c r="F8" s="92">
        <f>D8/B8*100</f>
        <v>46.831460582220004</v>
      </c>
      <c r="G8" s="50"/>
      <c r="H8" s="50"/>
      <c r="I8" s="50"/>
      <c r="J8" s="50"/>
      <c r="K8" s="50"/>
      <c r="L8" s="101"/>
      <c r="M8" s="101"/>
      <c r="N8" s="101"/>
      <c r="O8" s="101"/>
      <c r="P8" s="101"/>
    </row>
    <row r="9" spans="1:16" ht="15.75" hidden="1" customHeight="1">
      <c r="A9" s="69" t="s">
        <v>99</v>
      </c>
      <c r="B9" s="125">
        <f>B13+B19</f>
        <v>0</v>
      </c>
      <c r="C9" s="125">
        <f>C13+C19</f>
        <v>0</v>
      </c>
      <c r="D9" s="125">
        <f>D13+D19</f>
        <v>0</v>
      </c>
      <c r="E9" s="60" t="e">
        <f>#REF!+E13+#REF!</f>
        <v>#REF!</v>
      </c>
      <c r="F9" s="58" t="e">
        <f>D9/B9*100</f>
        <v>#DIV/0!</v>
      </c>
    </row>
    <row r="10" spans="1:16" s="70" customFormat="1" ht="38.25">
      <c r="A10" s="63" t="s">
        <v>181</v>
      </c>
      <c r="B10" s="124">
        <v>982.8</v>
      </c>
      <c r="C10" s="88"/>
      <c r="D10" s="87">
        <v>568.1</v>
      </c>
      <c r="E10" s="87" t="e">
        <f>D10*100/C10</f>
        <v>#DIV/0!</v>
      </c>
      <c r="F10" s="58">
        <f>D10/B10*100</f>
        <v>57.804232804232811</v>
      </c>
    </row>
    <row r="11" spans="1:16" s="70" customFormat="1" ht="51">
      <c r="A11" s="63" t="s">
        <v>180</v>
      </c>
      <c r="B11" s="89" t="s">
        <v>179</v>
      </c>
      <c r="C11" s="88"/>
      <c r="D11" s="88">
        <v>2090.9</v>
      </c>
      <c r="E11" s="87" t="e">
        <f>D11*100/C11</f>
        <v>#DIV/0!</v>
      </c>
      <c r="F11" s="58">
        <f>D11/B11*100</f>
        <v>59.083330978552659</v>
      </c>
    </row>
    <row r="12" spans="1:16" s="70" customFormat="1" ht="52.5" customHeight="1">
      <c r="A12" s="63" t="s">
        <v>178</v>
      </c>
      <c r="B12" s="89" t="s">
        <v>177</v>
      </c>
      <c r="C12" s="88"/>
      <c r="D12" s="87">
        <v>9217.9</v>
      </c>
      <c r="E12" s="87" t="e">
        <f>D12*100/C12</f>
        <v>#DIV/0!</v>
      </c>
      <c r="F12" s="58">
        <f>D12/B12*100</f>
        <v>51.58656429083095</v>
      </c>
    </row>
    <row r="13" spans="1:16" hidden="1">
      <c r="A13" s="69" t="s">
        <v>99</v>
      </c>
      <c r="B13" s="62"/>
      <c r="C13" s="61"/>
      <c r="D13" s="61"/>
      <c r="E13" s="84" t="e">
        <f>D13*100/C13</f>
        <v>#DIV/0!</v>
      </c>
      <c r="F13" s="58" t="e">
        <f>D13/B13*100</f>
        <v>#DIV/0!</v>
      </c>
    </row>
    <row r="14" spans="1:16" s="70" customFormat="1">
      <c r="A14" s="63" t="s">
        <v>176</v>
      </c>
      <c r="B14" s="89" t="s">
        <v>175</v>
      </c>
      <c r="C14" s="88"/>
      <c r="D14" s="88"/>
      <c r="E14" s="87" t="e">
        <f>D14*100/C14</f>
        <v>#DIV/0!</v>
      </c>
      <c r="F14" s="58">
        <f>D14/B14*100</f>
        <v>0</v>
      </c>
    </row>
    <row r="15" spans="1:16" s="70" customFormat="1" ht="39" customHeight="1">
      <c r="A15" s="63" t="s">
        <v>174</v>
      </c>
      <c r="B15" s="89" t="s">
        <v>173</v>
      </c>
      <c r="C15" s="88"/>
      <c r="D15" s="88">
        <v>3043.9</v>
      </c>
      <c r="E15" s="87" t="e">
        <f>D15*100/C15</f>
        <v>#DIV/0!</v>
      </c>
      <c r="F15" s="58">
        <f>D15/B15*100</f>
        <v>49.123684720160099</v>
      </c>
    </row>
    <row r="16" spans="1:16" s="70" customFormat="1" ht="26.25" hidden="1" customHeight="1">
      <c r="A16" s="63" t="s">
        <v>172</v>
      </c>
      <c r="B16" s="89"/>
      <c r="C16" s="88"/>
      <c r="D16" s="88"/>
      <c r="E16" s="87" t="e">
        <f>D16*100/C16</f>
        <v>#DIV/0!</v>
      </c>
      <c r="F16" s="58" t="e">
        <f>D16/B16*100</f>
        <v>#DIV/0!</v>
      </c>
    </row>
    <row r="17" spans="1:16" s="70" customFormat="1">
      <c r="A17" s="63" t="s">
        <v>171</v>
      </c>
      <c r="B17" s="89" t="s">
        <v>170</v>
      </c>
      <c r="C17" s="88"/>
      <c r="D17" s="88"/>
      <c r="E17" s="87" t="e">
        <f>D17*100/C17</f>
        <v>#DIV/0!</v>
      </c>
      <c r="F17" s="58">
        <f>D17/B17*100</f>
        <v>0</v>
      </c>
    </row>
    <row r="18" spans="1:16" s="70" customFormat="1">
      <c r="A18" s="63" t="s">
        <v>169</v>
      </c>
      <c r="B18" s="89" t="s">
        <v>168</v>
      </c>
      <c r="C18" s="88"/>
      <c r="D18" s="88">
        <v>7972.9</v>
      </c>
      <c r="E18" s="87" t="e">
        <f>D18*100/C18</f>
        <v>#DIV/0!</v>
      </c>
      <c r="F18" s="58">
        <f>D18/B18*100</f>
        <v>39.475860156756724</v>
      </c>
    </row>
    <row r="19" spans="1:16" ht="15" hidden="1" customHeight="1">
      <c r="A19" s="69" t="s">
        <v>99</v>
      </c>
      <c r="B19" s="62"/>
      <c r="C19" s="61"/>
      <c r="D19" s="61"/>
      <c r="E19" s="84" t="e">
        <f>D19*100/C19</f>
        <v>#DIV/0!</v>
      </c>
      <c r="F19" s="58" t="e">
        <f>D19/B19*100</f>
        <v>#DIV/0!</v>
      </c>
    </row>
    <row r="20" spans="1:16">
      <c r="A20" s="99" t="s">
        <v>167</v>
      </c>
      <c r="B20" s="98"/>
      <c r="C20" s="97"/>
      <c r="D20" s="97"/>
      <c r="E20" s="97"/>
      <c r="F20" s="97"/>
    </row>
    <row r="21" spans="1:16">
      <c r="A21" s="123" t="s">
        <v>166</v>
      </c>
      <c r="B21" s="103" t="str">
        <f>B22</f>
        <v>722,7</v>
      </c>
      <c r="C21" s="103">
        <f>C22</f>
        <v>0</v>
      </c>
      <c r="D21" s="102">
        <f>D22</f>
        <v>411.2</v>
      </c>
      <c r="E21" s="122" t="e">
        <f>D21*100/C21</f>
        <v>#DIV/0!</v>
      </c>
      <c r="F21" s="92">
        <f>D21/B21*100</f>
        <v>56.897744568977437</v>
      </c>
    </row>
    <row r="22" spans="1:16">
      <c r="A22" s="63" t="s">
        <v>165</v>
      </c>
      <c r="B22" s="62" t="s">
        <v>164</v>
      </c>
      <c r="C22" s="61"/>
      <c r="D22" s="61">
        <v>411.2</v>
      </c>
      <c r="E22" s="84"/>
      <c r="F22" s="71">
        <f>D22/B22*100</f>
        <v>56.897744568977437</v>
      </c>
    </row>
    <row r="23" spans="1:16" hidden="1">
      <c r="A23" s="69" t="s">
        <v>163</v>
      </c>
      <c r="B23" s="62"/>
      <c r="C23" s="61"/>
      <c r="D23" s="61"/>
      <c r="E23" s="84"/>
      <c r="F23" s="58"/>
    </row>
    <row r="24" spans="1:16" s="85" customFormat="1" ht="25.5">
      <c r="A24" s="99" t="s">
        <v>162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161</v>
      </c>
      <c r="B25" s="102">
        <f>B26+B27</f>
        <v>2300.2999999999997</v>
      </c>
      <c r="C25" s="102">
        <f>C26+C27</f>
        <v>0</v>
      </c>
      <c r="D25" s="102">
        <f>D26+D27</f>
        <v>1056.7</v>
      </c>
      <c r="E25" s="92" t="e">
        <f>D25*100/C25</f>
        <v>#DIV/0!</v>
      </c>
      <c r="F25" s="92">
        <f>D25/B25*100</f>
        <v>45.937486414815467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6" t="s">
        <v>160</v>
      </c>
      <c r="B26" s="121" t="s">
        <v>159</v>
      </c>
      <c r="C26" s="121"/>
      <c r="D26" s="121" t="s">
        <v>158</v>
      </c>
      <c r="E26" s="71"/>
      <c r="F26" s="71">
        <f>D26/B26*100</f>
        <v>43.099437875557278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70" customFormat="1" ht="17.25" customHeight="1">
      <c r="A27" s="63" t="s">
        <v>157</v>
      </c>
      <c r="B27" s="62" t="s">
        <v>156</v>
      </c>
      <c r="C27" s="120"/>
      <c r="D27" s="120">
        <v>167.3</v>
      </c>
      <c r="E27" s="87"/>
      <c r="F27" s="71">
        <f>D27/B27*100</f>
        <v>70.680185889311375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16" customFormat="1">
      <c r="A28" s="99" t="s">
        <v>155</v>
      </c>
      <c r="B28" s="98"/>
      <c r="C28" s="118"/>
      <c r="D28" s="118"/>
      <c r="E28" s="96"/>
      <c r="F28" s="96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s="91" customFormat="1" ht="13.5" customHeight="1">
      <c r="A29" s="94" t="s">
        <v>154</v>
      </c>
      <c r="B29" s="103">
        <f>B30+B31+B33+B32</f>
        <v>23192</v>
      </c>
      <c r="C29" s="103">
        <f>C30+C31+C33+C32</f>
        <v>0</v>
      </c>
      <c r="D29" s="103">
        <f>D30+D31+D33+D32</f>
        <v>7016.9</v>
      </c>
      <c r="E29" s="92" t="e">
        <f>D29*100/C29</f>
        <v>#DIV/0!</v>
      </c>
      <c r="F29" s="92">
        <f>D29/B29*100</f>
        <v>30.25569161779924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s="70" customFormat="1" ht="16.5" customHeight="1">
      <c r="A30" s="63" t="s">
        <v>153</v>
      </c>
      <c r="B30" s="89" t="s">
        <v>152</v>
      </c>
      <c r="C30" s="88"/>
      <c r="D30" s="88">
        <v>1473.9</v>
      </c>
      <c r="E30" s="87" t="e">
        <f>D30*100/C30</f>
        <v>#DIV/0!</v>
      </c>
      <c r="F30" s="58">
        <f>D30/B30*100</f>
        <v>54.285293359360622</v>
      </c>
      <c r="G30" s="50"/>
      <c r="H30" s="50"/>
      <c r="I30" s="50"/>
      <c r="J30" s="50"/>
      <c r="K30" s="50"/>
      <c r="L30" s="50"/>
    </row>
    <row r="31" spans="1:16" s="70" customFormat="1" ht="13.5" customHeight="1">
      <c r="A31" s="63" t="s">
        <v>151</v>
      </c>
      <c r="B31" s="89" t="s">
        <v>150</v>
      </c>
      <c r="C31" s="88"/>
      <c r="D31" s="88">
        <v>4198.5</v>
      </c>
      <c r="E31" s="87" t="e">
        <f>D31*100/C31</f>
        <v>#DIV/0!</v>
      </c>
      <c r="F31" s="58">
        <f>D31/B31*100</f>
        <v>49.713453477632797</v>
      </c>
      <c r="G31" s="50"/>
      <c r="H31" s="50"/>
      <c r="I31" s="50"/>
      <c r="J31" s="50"/>
      <c r="K31" s="50"/>
      <c r="L31" s="50"/>
    </row>
    <row r="32" spans="1:16" s="70" customFormat="1" ht="13.5" customHeight="1">
      <c r="A32" s="63" t="s">
        <v>149</v>
      </c>
      <c r="B32" s="89" t="s">
        <v>148</v>
      </c>
      <c r="C32" s="88"/>
      <c r="D32" s="87">
        <v>1072.7</v>
      </c>
      <c r="E32" s="87" t="e">
        <f>D32*100/C32</f>
        <v>#DIV/0!</v>
      </c>
      <c r="F32" s="58">
        <f>D32/B32*100</f>
        <v>10.618374033635906</v>
      </c>
      <c r="G32" s="50"/>
      <c r="H32" s="50"/>
      <c r="I32" s="50"/>
      <c r="J32" s="50"/>
      <c r="K32" s="50"/>
      <c r="L32" s="50"/>
    </row>
    <row r="33" spans="1:24" s="70" customFormat="1">
      <c r="A33" s="63" t="s">
        <v>147</v>
      </c>
      <c r="B33" s="89" t="s">
        <v>146</v>
      </c>
      <c r="C33" s="88"/>
      <c r="D33" s="88">
        <v>271.8</v>
      </c>
      <c r="E33" s="87" t="e">
        <f>D33*100/C33</f>
        <v>#DIV/0!</v>
      </c>
      <c r="F33" s="58">
        <f>D33/B33*100</f>
        <v>14.088741447232014</v>
      </c>
      <c r="G33" s="50"/>
      <c r="H33" s="50"/>
      <c r="I33" s="50"/>
      <c r="J33" s="50"/>
      <c r="K33" s="50"/>
      <c r="L33" s="50"/>
    </row>
    <row r="34" spans="1:24" s="116" customFormat="1">
      <c r="A34" s="99" t="s">
        <v>145</v>
      </c>
      <c r="B34" s="98"/>
      <c r="C34" s="118"/>
      <c r="D34" s="118"/>
      <c r="E34" s="96"/>
      <c r="F34" s="95"/>
      <c r="G34" s="117"/>
      <c r="H34" s="117"/>
      <c r="I34" s="117"/>
      <c r="J34" s="117"/>
      <c r="K34" s="117"/>
      <c r="L34" s="117"/>
    </row>
    <row r="35" spans="1:24" s="91" customFormat="1" ht="18" customHeight="1">
      <c r="A35" s="94" t="s">
        <v>144</v>
      </c>
      <c r="B35" s="115">
        <f>B36+B37+B38+B39</f>
        <v>43922.999999999993</v>
      </c>
      <c r="C35" s="115">
        <f>C36+C37+C38+C39</f>
        <v>0</v>
      </c>
      <c r="D35" s="115">
        <f>D36+D37+D38+D39</f>
        <v>24038.400000000001</v>
      </c>
      <c r="E35" s="92" t="e">
        <f>D35*100/C35</f>
        <v>#DIV/0!</v>
      </c>
      <c r="F35" s="92">
        <f>D35/B35*100</f>
        <v>54.7285021514924</v>
      </c>
      <c r="G35" s="50"/>
      <c r="H35" s="50"/>
      <c r="I35" s="50"/>
      <c r="J35" s="50"/>
      <c r="K35" s="50"/>
      <c r="L35" s="50"/>
    </row>
    <row r="36" spans="1:24" s="50" customFormat="1">
      <c r="A36" s="113" t="s">
        <v>143</v>
      </c>
      <c r="B36" s="112" t="s">
        <v>142</v>
      </c>
      <c r="C36" s="114"/>
      <c r="D36" s="114">
        <v>20705.7</v>
      </c>
      <c r="E36" s="92" t="e">
        <f>D36*100/C36</f>
        <v>#DIV/0!</v>
      </c>
      <c r="F36" s="58">
        <f>D36/B36*100</f>
        <v>63.925224988808452</v>
      </c>
    </row>
    <row r="37" spans="1:24" s="70" customFormat="1">
      <c r="A37" s="113" t="s">
        <v>141</v>
      </c>
      <c r="B37" s="112" t="s">
        <v>140</v>
      </c>
      <c r="C37" s="88"/>
      <c r="D37" s="88">
        <v>1098.2</v>
      </c>
      <c r="E37" s="87" t="e">
        <f>D37*100/C37</f>
        <v>#DIV/0!</v>
      </c>
      <c r="F37" s="58">
        <f>D37/B37*100</f>
        <v>31.692254415329568</v>
      </c>
      <c r="G37" s="50"/>
      <c r="H37" s="50"/>
      <c r="I37" s="50"/>
      <c r="J37" s="50"/>
      <c r="K37" s="50"/>
      <c r="L37" s="50"/>
    </row>
    <row r="38" spans="1:24" s="70" customFormat="1" ht="15.75" customHeight="1">
      <c r="A38" s="113" t="s">
        <v>139</v>
      </c>
      <c r="B38" s="112" t="s">
        <v>138</v>
      </c>
      <c r="C38" s="88"/>
      <c r="D38" s="88"/>
      <c r="E38" s="87"/>
      <c r="F38" s="58">
        <f>D38/B38*100</f>
        <v>0</v>
      </c>
      <c r="G38" s="50"/>
      <c r="H38" s="50"/>
      <c r="I38" s="50"/>
      <c r="J38" s="50"/>
      <c r="K38" s="50"/>
      <c r="L38" s="50"/>
    </row>
    <row r="39" spans="1:24" s="70" customFormat="1" ht="25.5">
      <c r="A39" s="63" t="s">
        <v>137</v>
      </c>
      <c r="B39" s="89" t="s">
        <v>136</v>
      </c>
      <c r="C39" s="88"/>
      <c r="D39" s="87">
        <v>2234.5</v>
      </c>
      <c r="E39" s="87" t="e">
        <f>D39*100/C39</f>
        <v>#DIV/0!</v>
      </c>
      <c r="F39" s="58">
        <f>D39/B39*100</f>
        <v>30.277367515345322</v>
      </c>
      <c r="G39" s="50"/>
      <c r="H39" s="50"/>
      <c r="I39" s="50"/>
      <c r="J39" s="50"/>
      <c r="K39" s="50"/>
      <c r="L39" s="50"/>
    </row>
    <row r="40" spans="1:24" hidden="1">
      <c r="A40" s="69" t="s">
        <v>99</v>
      </c>
      <c r="B40" s="62"/>
      <c r="C40" s="61"/>
      <c r="D40" s="61"/>
      <c r="E40" s="60"/>
      <c r="F40" s="58"/>
      <c r="G40" s="45"/>
      <c r="H40" s="45"/>
      <c r="I40" s="45"/>
      <c r="J40" s="45"/>
      <c r="K40" s="45"/>
      <c r="L40" s="45"/>
    </row>
    <row r="41" spans="1:24" s="85" customFormat="1">
      <c r="A41" s="99" t="s">
        <v>135</v>
      </c>
      <c r="B41" s="56"/>
      <c r="C41" s="97"/>
      <c r="D41" s="97"/>
      <c r="E41" s="96"/>
      <c r="F41" s="9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91" customFormat="1" ht="14.25" customHeight="1">
      <c r="A42" s="94" t="s">
        <v>134</v>
      </c>
      <c r="B42" s="93">
        <f>B45+B48+B54+B51</f>
        <v>213117.8</v>
      </c>
      <c r="C42" s="93">
        <f>C45+C48+C54+C51</f>
        <v>0</v>
      </c>
      <c r="D42" s="93">
        <f>D45+D48+D54+D51</f>
        <v>120158.59999999999</v>
      </c>
      <c r="E42" s="92" t="e">
        <f>D42*100/C42</f>
        <v>#DIV/0!</v>
      </c>
      <c r="F42" s="92">
        <f>D42/B42*100</f>
        <v>56.381306488711878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idden="1">
      <c r="A43" s="69" t="s">
        <v>100</v>
      </c>
      <c r="B43" s="90" t="e">
        <f>B46+B49+#REF!+B52</f>
        <v>#REF!</v>
      </c>
      <c r="C43" s="90" t="e">
        <f>C46+C49+#REF!+C52</f>
        <v>#REF!</v>
      </c>
      <c r="D43" s="90" t="e">
        <f>D46+D49+#REF!+D52</f>
        <v>#REF!</v>
      </c>
      <c r="E43" s="111" t="e">
        <f>D43*100/C43</f>
        <v>#REF!</v>
      </c>
      <c r="F43" s="58" t="e">
        <f>D43/B43*100</f>
        <v>#REF!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idden="1">
      <c r="A44" s="69" t="s">
        <v>99</v>
      </c>
      <c r="B44" s="90">
        <f>B47+B50+B55+B53</f>
        <v>0</v>
      </c>
      <c r="C44" s="90">
        <f>C47+C50+C55+C53</f>
        <v>0</v>
      </c>
      <c r="D44" s="90">
        <f>D47+D50+D55+D53</f>
        <v>0</v>
      </c>
      <c r="E44" s="111" t="e">
        <f>D44*100/C44</f>
        <v>#DIV/0!</v>
      </c>
      <c r="F44" s="58" t="e">
        <f>D44/B44*100</f>
        <v>#DIV/0!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70" customFormat="1">
      <c r="A45" s="63" t="s">
        <v>133</v>
      </c>
      <c r="B45" s="100">
        <v>31405.4</v>
      </c>
      <c r="C45" s="88"/>
      <c r="D45" s="88">
        <v>15982.9</v>
      </c>
      <c r="E45" s="87" t="e">
        <f>D45*100/C45</f>
        <v>#DIV/0!</v>
      </c>
      <c r="F45" s="58">
        <f>D45/B45*100</f>
        <v>50.89220325167009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idden="1">
      <c r="A46" s="69" t="s">
        <v>100</v>
      </c>
      <c r="B46" s="108"/>
      <c r="C46" s="109"/>
      <c r="D46" s="109"/>
      <c r="E46" s="84" t="e">
        <f>D46*100/C46</f>
        <v>#DIV/0!</v>
      </c>
      <c r="F46" s="58" t="e">
        <f>D46/B46*100</f>
        <v>#DIV/0!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idden="1">
      <c r="A47" s="69" t="s">
        <v>99</v>
      </c>
      <c r="B47" s="108"/>
      <c r="C47" s="109"/>
      <c r="D47" s="109"/>
      <c r="E47" s="84" t="e">
        <f>D47*100/C47</f>
        <v>#DIV/0!</v>
      </c>
      <c r="F47" s="58" t="e">
        <f>D47/B47*100</f>
        <v>#DIV/0!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70" customFormat="1">
      <c r="A48" s="63" t="s">
        <v>132</v>
      </c>
      <c r="B48" s="89" t="s">
        <v>131</v>
      </c>
      <c r="C48" s="88"/>
      <c r="D48" s="110">
        <v>97206.3</v>
      </c>
      <c r="E48" s="87" t="e">
        <f>D48*100/C48</f>
        <v>#DIV/0!</v>
      </c>
      <c r="F48" s="58">
        <f>D48/B48*100</f>
        <v>57.492393989003823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idden="1">
      <c r="A49" s="69" t="s">
        <v>100</v>
      </c>
      <c r="B49" s="108"/>
      <c r="C49" s="109"/>
      <c r="D49" s="109"/>
      <c r="E49" s="84" t="e">
        <f>D49*100/C49</f>
        <v>#DIV/0!</v>
      </c>
      <c r="F49" s="58" t="e">
        <f>D49/B49*100</f>
        <v>#DIV/0!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5" hidden="1" customHeight="1">
      <c r="A50" s="69" t="s">
        <v>99</v>
      </c>
      <c r="B50" s="108"/>
      <c r="C50" s="109"/>
      <c r="D50" s="109"/>
      <c r="E50" s="84" t="e">
        <f>D50*100/C50</f>
        <v>#DIV/0!</v>
      </c>
      <c r="F50" s="58" t="e">
        <f>D50/B50*100</f>
        <v>#DIV/0!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25" customHeight="1">
      <c r="A51" s="63" t="s">
        <v>130</v>
      </c>
      <c r="B51" s="89" t="s">
        <v>129</v>
      </c>
      <c r="C51" s="88"/>
      <c r="D51" s="88">
        <v>2035</v>
      </c>
      <c r="E51" s="84" t="e">
        <f>D51*100/C51</f>
        <v>#DIV/0!</v>
      </c>
      <c r="F51" s="58">
        <f>D51/B51*100</f>
        <v>65.488833108064611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2.75" hidden="1" customHeight="1">
      <c r="A52" s="69" t="s">
        <v>100</v>
      </c>
      <c r="B52" s="108"/>
      <c r="C52" s="107"/>
      <c r="D52" s="107"/>
      <c r="E52" s="84"/>
      <c r="F52" s="58" t="e">
        <f>D52/B52*100</f>
        <v>#DIV/0!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2.75" hidden="1" customHeight="1">
      <c r="A53" s="69" t="s">
        <v>99</v>
      </c>
      <c r="B53" s="108"/>
      <c r="C53" s="107"/>
      <c r="D53" s="107"/>
      <c r="E53" s="84"/>
      <c r="F53" s="58" t="e">
        <f>D53/B53*100</f>
        <v>#DIV/0!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70" customFormat="1" ht="14.25" customHeight="1">
      <c r="A54" s="63" t="s">
        <v>128</v>
      </c>
      <c r="B54" s="89" t="s">
        <v>127</v>
      </c>
      <c r="C54" s="88"/>
      <c r="D54" s="88">
        <v>4934.3999999999996</v>
      </c>
      <c r="E54" s="87" t="e">
        <f>D54*100/C54</f>
        <v>#DIV/0!</v>
      </c>
      <c r="F54" s="58">
        <f>D54/B54*100</f>
        <v>51.787326042694318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idden="1">
      <c r="A55" s="69" t="s">
        <v>99</v>
      </c>
      <c r="B55" s="62"/>
      <c r="C55" s="61"/>
      <c r="D55" s="61"/>
      <c r="E55" s="84" t="e">
        <f>D55*100/C55</f>
        <v>#DIV/0!</v>
      </c>
      <c r="F55" s="58" t="e">
        <f>D55/B55*100</f>
        <v>#DIV/0!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85" customFormat="1">
      <c r="A56" s="99" t="s">
        <v>126</v>
      </c>
      <c r="B56" s="98"/>
      <c r="C56" s="97"/>
      <c r="D56" s="97"/>
      <c r="E56" s="96"/>
      <c r="F56" s="9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91" customFormat="1">
      <c r="A57" s="94" t="s">
        <v>125</v>
      </c>
      <c r="B57" s="106">
        <f>B60+B63</f>
        <v>23234.899999999998</v>
      </c>
      <c r="C57" s="105">
        <f>C60+C63</f>
        <v>0</v>
      </c>
      <c r="D57" s="105">
        <f>D60+D63</f>
        <v>11855.9</v>
      </c>
      <c r="E57" s="92" t="e">
        <f>D57*100/C57</f>
        <v>#DIV/0!</v>
      </c>
      <c r="F57" s="92">
        <f>D57/B57*100</f>
        <v>51.026257913741837</v>
      </c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idden="1">
      <c r="A58" s="69" t="s">
        <v>100</v>
      </c>
      <c r="B58" s="61" t="e">
        <f>B61+#REF!</f>
        <v>#REF!</v>
      </c>
      <c r="C58" s="61" t="e">
        <f>C61+#REF!</f>
        <v>#REF!</v>
      </c>
      <c r="D58" s="61" t="e">
        <f>D61+#REF!</f>
        <v>#REF!</v>
      </c>
      <c r="E58" s="84" t="e">
        <f>D58*100/C58</f>
        <v>#REF!</v>
      </c>
      <c r="F58" s="58" t="e">
        <f>D58/B58*100</f>
        <v>#REF!</v>
      </c>
      <c r="G58" s="45"/>
      <c r="H58" s="45"/>
      <c r="I58" s="45"/>
      <c r="J58" s="45"/>
      <c r="K58" s="45"/>
      <c r="L58" s="45"/>
      <c r="Q58" s="45"/>
      <c r="R58" s="45"/>
      <c r="S58" s="45"/>
      <c r="T58" s="45"/>
      <c r="U58" s="45"/>
      <c r="V58" s="45"/>
      <c r="W58" s="45"/>
      <c r="X58" s="45"/>
    </row>
    <row r="59" spans="1:24" hidden="1">
      <c r="A59" s="69" t="s">
        <v>99</v>
      </c>
      <c r="B59" s="104">
        <f>B62</f>
        <v>0</v>
      </c>
      <c r="C59" s="104">
        <f>C62</f>
        <v>0</v>
      </c>
      <c r="D59" s="104">
        <f>D62</f>
        <v>0</v>
      </c>
      <c r="E59" s="84" t="e">
        <f>D59*100/C59</f>
        <v>#DIV/0!</v>
      </c>
      <c r="F59" s="58" t="e">
        <f>D59/B59*100</f>
        <v>#DIV/0!</v>
      </c>
      <c r="G59" s="45"/>
      <c r="H59" s="45"/>
      <c r="I59" s="45"/>
      <c r="J59" s="45"/>
      <c r="K59" s="45"/>
      <c r="L59" s="45"/>
    </row>
    <row r="60" spans="1:24" s="70" customFormat="1">
      <c r="A60" s="63" t="s">
        <v>124</v>
      </c>
      <c r="B60" s="89" t="s">
        <v>123</v>
      </c>
      <c r="C60" s="88"/>
      <c r="D60" s="88">
        <v>10796.6</v>
      </c>
      <c r="E60" s="87" t="e">
        <f>D60*100/C60</f>
        <v>#DIV/0!</v>
      </c>
      <c r="F60" s="58">
        <f>D60/B60*100</f>
        <v>51.949689166041161</v>
      </c>
      <c r="G60" s="50"/>
      <c r="H60" s="50"/>
      <c r="I60" s="50"/>
      <c r="J60" s="50"/>
      <c r="K60" s="50"/>
      <c r="L60" s="50"/>
    </row>
    <row r="61" spans="1:24" hidden="1">
      <c r="A61" s="69" t="s">
        <v>100</v>
      </c>
      <c r="B61" s="68"/>
      <c r="C61" s="67"/>
      <c r="D61" s="67"/>
      <c r="E61" s="84" t="e">
        <f>D61*100/C61</f>
        <v>#DIV/0!</v>
      </c>
      <c r="F61" s="58" t="e">
        <f>D61/B61*100</f>
        <v>#DIV/0!</v>
      </c>
      <c r="G61" s="45"/>
      <c r="H61" s="45"/>
      <c r="I61" s="45"/>
      <c r="J61" s="45"/>
      <c r="K61" s="45"/>
      <c r="L61" s="45"/>
    </row>
    <row r="62" spans="1:24" hidden="1">
      <c r="A62" s="69" t="s">
        <v>99</v>
      </c>
      <c r="B62" s="68"/>
      <c r="C62" s="67"/>
      <c r="D62" s="67"/>
      <c r="E62" s="84" t="e">
        <f>D62*100/C62</f>
        <v>#DIV/0!</v>
      </c>
      <c r="F62" s="58" t="e">
        <f>D62/B62*100</f>
        <v>#DIV/0!</v>
      </c>
      <c r="G62" s="45"/>
      <c r="H62" s="45"/>
      <c r="I62" s="45"/>
      <c r="J62" s="45"/>
      <c r="K62" s="45"/>
      <c r="L62" s="45"/>
    </row>
    <row r="63" spans="1:24" s="70" customFormat="1" ht="25.5">
      <c r="A63" s="63" t="s">
        <v>122</v>
      </c>
      <c r="B63" s="89" t="s">
        <v>121</v>
      </c>
      <c r="C63" s="88"/>
      <c r="D63" s="88">
        <v>1059.3</v>
      </c>
      <c r="E63" s="87" t="e">
        <f>D63*100/C63</f>
        <v>#DIV/0!</v>
      </c>
      <c r="F63" s="58">
        <f>D63/B63*100</f>
        <v>43.199706374128297</v>
      </c>
      <c r="G63" s="50"/>
      <c r="H63" s="50"/>
      <c r="I63" s="50"/>
      <c r="J63" s="50"/>
      <c r="K63" s="50"/>
      <c r="L63" s="50"/>
    </row>
    <row r="64" spans="1:24" s="85" customFormat="1">
      <c r="A64" s="99" t="s">
        <v>120</v>
      </c>
      <c r="B64" s="98"/>
      <c r="C64" s="97"/>
      <c r="D64" s="97"/>
      <c r="E64" s="96"/>
      <c r="F64" s="95"/>
      <c r="G64" s="45"/>
      <c r="H64" s="45"/>
      <c r="I64" s="45"/>
      <c r="J64" s="45"/>
      <c r="K64" s="45"/>
      <c r="L64" s="45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3" s="91" customFormat="1">
      <c r="A65" s="94" t="s">
        <v>119</v>
      </c>
      <c r="B65" s="102">
        <f>B66</f>
        <v>128</v>
      </c>
      <c r="C65" s="103">
        <f>C66</f>
        <v>0</v>
      </c>
      <c r="D65" s="102">
        <f>D66</f>
        <v>0</v>
      </c>
      <c r="E65" s="92" t="e">
        <f>D65*100/C65</f>
        <v>#DIV/0!</v>
      </c>
      <c r="F65" s="92">
        <f>D65/B65*100</f>
        <v>0</v>
      </c>
      <c r="G65" s="50"/>
      <c r="H65" s="50"/>
      <c r="I65" s="50"/>
      <c r="J65" s="50"/>
      <c r="K65" s="50"/>
      <c r="L65" s="50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3" s="70" customFormat="1" ht="14.25" customHeight="1">
      <c r="A66" s="63" t="s">
        <v>118</v>
      </c>
      <c r="B66" s="100">
        <v>128</v>
      </c>
      <c r="C66" s="88"/>
      <c r="D66" s="87"/>
      <c r="E66" s="87" t="e">
        <f>D66*100/C66</f>
        <v>#DIV/0!</v>
      </c>
      <c r="F66" s="58">
        <f>D66/B66*100</f>
        <v>0</v>
      </c>
      <c r="G66" s="50"/>
      <c r="H66" s="50"/>
      <c r="I66" s="50"/>
      <c r="J66" s="50"/>
      <c r="K66" s="50"/>
      <c r="L66" s="50"/>
    </row>
    <row r="67" spans="1:23" s="85" customFormat="1">
      <c r="A67" s="99" t="s">
        <v>117</v>
      </c>
      <c r="B67" s="98"/>
      <c r="C67" s="97"/>
      <c r="D67" s="97"/>
      <c r="E67" s="96"/>
      <c r="F67" s="9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s="91" customFormat="1">
      <c r="A68" s="94" t="s">
        <v>116</v>
      </c>
      <c r="B68" s="93">
        <f>B71+B72+B75+B77+B76</f>
        <v>44561.7</v>
      </c>
      <c r="C68" s="93">
        <f>C71+C72+C75+C77+C76</f>
        <v>0</v>
      </c>
      <c r="D68" s="93">
        <f>D71+D72+D75+D77+D76</f>
        <v>23783.4</v>
      </c>
      <c r="E68" s="92" t="e">
        <f>D68*100/C68</f>
        <v>#DIV/0!</v>
      </c>
      <c r="F68" s="92">
        <f>D68/B68*100</f>
        <v>53.37184173853332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idden="1">
      <c r="A69" s="69" t="s">
        <v>100</v>
      </c>
      <c r="B69" s="60">
        <f>B73+B78</f>
        <v>0</v>
      </c>
      <c r="C69" s="90">
        <f>C73+C78</f>
        <v>0</v>
      </c>
      <c r="D69" s="60">
        <f>D73+D78</f>
        <v>0</v>
      </c>
      <c r="E69" s="84" t="e">
        <f>D69*100/C69</f>
        <v>#DIV/0!</v>
      </c>
      <c r="F69" s="58" t="e">
        <f>D69/B69*100</f>
        <v>#DIV/0!</v>
      </c>
      <c r="G69" s="45"/>
      <c r="H69" s="45"/>
      <c r="I69" s="45"/>
      <c r="J69" s="45"/>
      <c r="K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hidden="1">
      <c r="A70" s="69" t="s">
        <v>99</v>
      </c>
      <c r="B70" s="60">
        <f>B74+B79</f>
        <v>0</v>
      </c>
      <c r="C70" s="90">
        <f>C74+C79</f>
        <v>0</v>
      </c>
      <c r="D70" s="60">
        <f>D74+D79</f>
        <v>0</v>
      </c>
      <c r="E70" s="84" t="e">
        <f>D70*100/C70</f>
        <v>#DIV/0!</v>
      </c>
      <c r="F70" s="58" t="e">
        <f>D70/B70*100</f>
        <v>#DIV/0!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s="70" customFormat="1">
      <c r="A71" s="63" t="s">
        <v>115</v>
      </c>
      <c r="B71" s="89" t="s">
        <v>114</v>
      </c>
      <c r="C71" s="88"/>
      <c r="D71" s="88">
        <v>278.39999999999998</v>
      </c>
      <c r="E71" s="87" t="e">
        <f>D71*100/C71</f>
        <v>#DIV/0!</v>
      </c>
      <c r="F71" s="58">
        <f>D71/B71*100</f>
        <v>42.830769230769228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s="70" customFormat="1">
      <c r="A72" s="63" t="s">
        <v>113</v>
      </c>
      <c r="B72" s="89" t="s">
        <v>112</v>
      </c>
      <c r="C72" s="88"/>
      <c r="D72" s="87">
        <v>16523.400000000001</v>
      </c>
      <c r="E72" s="87" t="e">
        <f>D72*100/C72</f>
        <v>#DIV/0!</v>
      </c>
      <c r="F72" s="58">
        <f>D72/B72*100</f>
        <v>55.911075017764702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idden="1">
      <c r="A73" s="69" t="s">
        <v>100</v>
      </c>
      <c r="B73" s="73"/>
      <c r="C73" s="72"/>
      <c r="D73" s="72"/>
      <c r="E73" s="84" t="e">
        <f>D73*100/C73</f>
        <v>#DIV/0!</v>
      </c>
      <c r="F73" s="58" t="e">
        <f>D73/B73*100</f>
        <v>#DIV/0!</v>
      </c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hidden="1">
      <c r="A74" s="69" t="s">
        <v>99</v>
      </c>
      <c r="B74" s="73"/>
      <c r="C74" s="72"/>
      <c r="D74" s="72"/>
      <c r="E74" s="84" t="e">
        <f>D74*100/C74</f>
        <v>#DIV/0!</v>
      </c>
      <c r="F74" s="58" t="e">
        <f>D74/B74*100</f>
        <v>#DIV/0!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s="70" customFormat="1">
      <c r="A75" s="63" t="s">
        <v>111</v>
      </c>
      <c r="B75" s="89" t="s">
        <v>110</v>
      </c>
      <c r="C75" s="88"/>
      <c r="D75" s="88">
        <v>4191.1000000000004</v>
      </c>
      <c r="E75" s="87" t="e">
        <f>D75*100/C75</f>
        <v>#DIV/0!</v>
      </c>
      <c r="F75" s="58">
        <f>D75/B75*100</f>
        <v>49.049118166816861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s="70" customFormat="1" ht="14.25" customHeight="1">
      <c r="A76" s="63" t="s">
        <v>109</v>
      </c>
      <c r="B76" s="89" t="s">
        <v>108</v>
      </c>
      <c r="C76" s="88"/>
      <c r="D76" s="88">
        <v>309.2</v>
      </c>
      <c r="E76" s="87" t="e">
        <f>D76*100/C76</f>
        <v>#DIV/0!</v>
      </c>
      <c r="F76" s="58">
        <f>D76/B76*100</f>
        <v>29.19735599622285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s="70" customFormat="1" ht="14.25" customHeight="1">
      <c r="A77" s="63" t="s">
        <v>107</v>
      </c>
      <c r="B77" s="89" t="s">
        <v>106</v>
      </c>
      <c r="C77" s="88"/>
      <c r="D77" s="88">
        <v>2481.3000000000002</v>
      </c>
      <c r="E77" s="87" t="e">
        <f>D77*100/C77</f>
        <v>#DIV/0!</v>
      </c>
      <c r="F77" s="58">
        <f>D77/B77*100</f>
        <v>52.182965299684547</v>
      </c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s="85" customFormat="1" ht="12.75" hidden="1" customHeight="1">
      <c r="A78" s="69" t="s">
        <v>100</v>
      </c>
      <c r="B78" s="62"/>
      <c r="C78" s="61"/>
      <c r="D78" s="60"/>
      <c r="E78" s="87" t="e">
        <f>D78*100/C78</f>
        <v>#DIV/0!</v>
      </c>
      <c r="F78" s="58" t="e">
        <f>D78/B78*100</f>
        <v>#DIV/0!</v>
      </c>
      <c r="G78" s="86"/>
      <c r="H78" s="86"/>
      <c r="I78" s="86"/>
      <c r="J78" s="86"/>
      <c r="K78" s="86"/>
      <c r="L78" s="86"/>
      <c r="M78" s="86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 ht="14.25" hidden="1" customHeight="1">
      <c r="A79" s="69" t="s">
        <v>99</v>
      </c>
      <c r="B79" s="62"/>
      <c r="C79" s="61"/>
      <c r="D79" s="61"/>
      <c r="E79" s="84" t="e">
        <f>D79*100/C79</f>
        <v>#DIV/0!</v>
      </c>
      <c r="F79" s="58" t="e">
        <f>D79/B79*100</f>
        <v>#DIV/0!</v>
      </c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>
      <c r="A80" s="83" t="s">
        <v>105</v>
      </c>
      <c r="B80" s="82"/>
      <c r="C80" s="81"/>
      <c r="D80" s="81"/>
      <c r="E80" s="54" t="e">
        <f>D80*100/C80</f>
        <v>#DIV/0!</v>
      </c>
      <c r="F80" s="53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>
      <c r="A81" s="80" t="s">
        <v>104</v>
      </c>
      <c r="B81" s="79">
        <f>B83+B82</f>
        <v>4270.7</v>
      </c>
      <c r="C81" s="79">
        <f>C83+C82</f>
        <v>0</v>
      </c>
      <c r="D81" s="79">
        <f>D83+D82</f>
        <v>1842.1</v>
      </c>
      <c r="E81" s="78"/>
      <c r="F81" s="77">
        <f>D81/B81*100</f>
        <v>43.133444166061771</v>
      </c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idden="1">
      <c r="A82" s="76" t="s">
        <v>103</v>
      </c>
      <c r="B82" s="75"/>
      <c r="C82" s="75"/>
      <c r="D82" s="75"/>
      <c r="E82" s="59"/>
      <c r="F82" s="71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s="70" customFormat="1" ht="14.25" customHeight="1">
      <c r="A83" s="74" t="s">
        <v>102</v>
      </c>
      <c r="B83" s="73" t="s">
        <v>101</v>
      </c>
      <c r="C83" s="72"/>
      <c r="D83" s="72">
        <v>1842.1</v>
      </c>
      <c r="E83" s="71"/>
      <c r="F83" s="58">
        <f>D83/B83*100</f>
        <v>43.133444166061771</v>
      </c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14.25" hidden="1" customHeight="1">
      <c r="A84" s="69" t="s">
        <v>100</v>
      </c>
      <c r="B84" s="68"/>
      <c r="C84" s="67"/>
      <c r="D84" s="67"/>
      <c r="E84" s="59"/>
      <c r="F84" s="66" t="e">
        <f>D84/B84*100</f>
        <v>#DIV/0!</v>
      </c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15" hidden="1" customHeight="1">
      <c r="A85" s="69" t="s">
        <v>99</v>
      </c>
      <c r="B85" s="68"/>
      <c r="C85" s="67"/>
      <c r="D85" s="67"/>
      <c r="E85" s="59"/>
      <c r="F85" s="66" t="e">
        <f>D85/B85*100</f>
        <v>#DIV/0!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26.25" customHeight="1">
      <c r="A86" s="57" t="s">
        <v>98</v>
      </c>
      <c r="B86" s="64" t="str">
        <f>B87</f>
        <v>230</v>
      </c>
      <c r="C86" s="65">
        <f>C87</f>
        <v>0</v>
      </c>
      <c r="D86" s="64">
        <f>D87</f>
        <v>42.9</v>
      </c>
      <c r="E86" s="53"/>
      <c r="F86" s="53">
        <f>D86/B86*100</f>
        <v>18.652173913043477</v>
      </c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t="26.25" customHeight="1">
      <c r="A87" s="63" t="s">
        <v>97</v>
      </c>
      <c r="B87" s="62" t="s">
        <v>96</v>
      </c>
      <c r="C87" s="61"/>
      <c r="D87" s="60">
        <v>42.9</v>
      </c>
      <c r="E87" s="59"/>
      <c r="F87" s="58">
        <f>D87/B87*100</f>
        <v>18.652173913043477</v>
      </c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ht="38.25">
      <c r="A88" s="57" t="s">
        <v>95</v>
      </c>
      <c r="B88" s="56" t="s">
        <v>94</v>
      </c>
      <c r="C88" s="55"/>
      <c r="D88" s="55">
        <v>39154.9</v>
      </c>
      <c r="E88" s="54"/>
      <c r="F88" s="53">
        <f>D88/B88*100</f>
        <v>59.070439661402027</v>
      </c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s="49" customFormat="1" ht="14.25" customHeight="1">
      <c r="A89" s="52" t="s">
        <v>93</v>
      </c>
      <c r="B89" s="51">
        <f>B8+B21+B25+B29+B35+B42+B57+B65+B68+B81+B86+B88</f>
        <v>470851.5</v>
      </c>
      <c r="C89" s="51">
        <f>C8+C21+C25+C29+C35+C42+C57+C65+C68+C81+C86+C88</f>
        <v>0</v>
      </c>
      <c r="D89" s="51">
        <f>D8+D21+D25+D29+D35+D42+D57+D65+D68+D81+D86+D88</f>
        <v>252254.69999999998</v>
      </c>
      <c r="E89" s="51" t="e">
        <f>E8+E29+E35+E42+E57+E65+E68</f>
        <v>#DIV/0!</v>
      </c>
      <c r="F89" s="51">
        <f>D89/B89*100</f>
        <v>53.574152360139017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12" customHeight="1"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2.75" hidden="1" customHeight="1">
      <c r="A91" s="48" t="s">
        <v>92</v>
      </c>
      <c r="B91" s="47" t="e">
        <f>#REF!+#REF!+#REF!+B43+B58+B69+B84+#REF!</f>
        <v>#REF!</v>
      </c>
      <c r="C91" s="47" t="e">
        <f>#REF!+#REF!+#REF!+C43+C58+C69+C84</f>
        <v>#REF!</v>
      </c>
      <c r="D91" s="47" t="e">
        <f>#REF!+#REF!+#REF!+D43+D58+D69+D84+#REF!</f>
        <v>#REF!</v>
      </c>
      <c r="E91" s="46"/>
      <c r="F91" s="46" t="e">
        <f>D91/B91*100</f>
        <v>#REF!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t="15" hidden="1" customHeight="1">
      <c r="A92" s="48" t="s">
        <v>91</v>
      </c>
      <c r="B92" s="47">
        <f>B9+B44+B59+B70+B85</f>
        <v>0</v>
      </c>
      <c r="C92" s="47">
        <f>C9+C44+C59+C70+C85</f>
        <v>0</v>
      </c>
      <c r="D92" s="47">
        <f>D9+D44+D59+D70+D85</f>
        <v>0</v>
      </c>
      <c r="E92" s="46"/>
      <c r="F92" s="46" t="e">
        <f>D92/B92*100</f>
        <v>#DIV/0!</v>
      </c>
      <c r="N92" s="45"/>
      <c r="O92" s="45"/>
      <c r="P92" s="45"/>
      <c r="Q92" s="45"/>
      <c r="R92" s="45"/>
      <c r="S92" s="45"/>
      <c r="T92" s="45"/>
      <c r="U92" s="45"/>
      <c r="V92" s="45"/>
      <c r="W92" s="45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2016-08-17T06:01:51Z</dcterms:created>
  <dcterms:modified xsi:type="dcterms:W3CDTF">2016-08-17T06:03:11Z</dcterms:modified>
</cp:coreProperties>
</file>