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24915" windowHeight="12075"/>
  </bookViews>
  <sheets>
    <sheet name="доходы" sheetId="1" r:id="rId1"/>
    <sheet name="расходы" sheetId="2" r:id="rId2"/>
  </sheets>
  <definedNames>
    <definedName name="_xlnm.Print_Area" localSheetId="1">расходы!$A$1:$F$105</definedName>
  </definedNames>
  <calcPr calcId="125725"/>
</workbook>
</file>

<file path=xl/calcChain.xml><?xml version="1.0" encoding="utf-8"?>
<calcChain xmlns="http://schemas.openxmlformats.org/spreadsheetml/2006/main">
  <c r="F101" i="2"/>
  <c r="F100"/>
  <c r="F99"/>
  <c r="D99"/>
  <c r="C99"/>
  <c r="B99"/>
  <c r="F98"/>
  <c r="F97"/>
  <c r="F96"/>
  <c r="D94"/>
  <c r="F94" s="1"/>
  <c r="C94"/>
  <c r="B94"/>
  <c r="E93"/>
  <c r="F92"/>
  <c r="E92"/>
  <c r="F91"/>
  <c r="E91"/>
  <c r="F90"/>
  <c r="E90"/>
  <c r="F89"/>
  <c r="E89"/>
  <c r="F88"/>
  <c r="E88"/>
  <c r="F87"/>
  <c r="E87"/>
  <c r="F86"/>
  <c r="E86"/>
  <c r="F85"/>
  <c r="E85"/>
  <c r="F84"/>
  <c r="E84"/>
  <c r="D83"/>
  <c r="F83" s="1"/>
  <c r="C83"/>
  <c r="B83"/>
  <c r="D82"/>
  <c r="F82" s="1"/>
  <c r="C82"/>
  <c r="E82" s="1"/>
  <c r="B82"/>
  <c r="D81"/>
  <c r="F81" s="1"/>
  <c r="C81"/>
  <c r="B81"/>
  <c r="F79"/>
  <c r="E79"/>
  <c r="D78"/>
  <c r="F78" s="1"/>
  <c r="C78"/>
  <c r="E78" s="1"/>
  <c r="B78"/>
  <c r="F76"/>
  <c r="E76"/>
  <c r="F75"/>
  <c r="E75"/>
  <c r="F74"/>
  <c r="E74"/>
  <c r="F73"/>
  <c r="E73"/>
  <c r="F72"/>
  <c r="E72"/>
  <c r="D71"/>
  <c r="F71" s="1"/>
  <c r="C71"/>
  <c r="B71"/>
  <c r="D70"/>
  <c r="F70" s="1"/>
  <c r="C70"/>
  <c r="E70" s="1"/>
  <c r="B70"/>
  <c r="D69"/>
  <c r="F69" s="1"/>
  <c r="C69"/>
  <c r="B69"/>
  <c r="F67"/>
  <c r="E67"/>
  <c r="F66"/>
  <c r="E66"/>
  <c r="F65"/>
  <c r="E65"/>
  <c r="F64"/>
  <c r="F63"/>
  <c r="F62"/>
  <c r="E62"/>
  <c r="F61"/>
  <c r="E61"/>
  <c r="F60"/>
  <c r="E60"/>
  <c r="F59"/>
  <c r="E59"/>
  <c r="F58"/>
  <c r="E58"/>
  <c r="F57"/>
  <c r="E57"/>
  <c r="F56"/>
  <c r="E56"/>
  <c r="D55"/>
  <c r="F55" s="1"/>
  <c r="C55"/>
  <c r="E55" s="1"/>
  <c r="B55"/>
  <c r="D54"/>
  <c r="D104" s="1"/>
  <c r="C54"/>
  <c r="C104" s="1"/>
  <c r="B54"/>
  <c r="B104" s="1"/>
  <c r="D53"/>
  <c r="F53" s="1"/>
  <c r="C53"/>
  <c r="E53" s="1"/>
  <c r="B53"/>
  <c r="F51"/>
  <c r="D50"/>
  <c r="F50" s="1"/>
  <c r="C50"/>
  <c r="B50"/>
  <c r="F49"/>
  <c r="E49"/>
  <c r="F48"/>
  <c r="E48"/>
  <c r="F47"/>
  <c r="F46"/>
  <c r="E46"/>
  <c r="F45"/>
  <c r="E45"/>
  <c r="D44"/>
  <c r="F44" s="1"/>
  <c r="C44"/>
  <c r="B44"/>
  <c r="F42"/>
  <c r="E42"/>
  <c r="F41"/>
  <c r="F40"/>
  <c r="E40"/>
  <c r="F39"/>
  <c r="E39"/>
  <c r="F38"/>
  <c r="E38"/>
  <c r="F37"/>
  <c r="E37"/>
  <c r="D36"/>
  <c r="F36" s="1"/>
  <c r="C36"/>
  <c r="B36"/>
  <c r="F34"/>
  <c r="F33"/>
  <c r="E33"/>
  <c r="F32"/>
  <c r="D31"/>
  <c r="F31" s="1"/>
  <c r="C31"/>
  <c r="E31" s="1"/>
  <c r="B31"/>
  <c r="F28"/>
  <c r="D27"/>
  <c r="F27" s="1"/>
  <c r="C27"/>
  <c r="E27" s="1"/>
  <c r="B27"/>
  <c r="F25"/>
  <c r="E25"/>
  <c r="F24"/>
  <c r="E24"/>
  <c r="F23"/>
  <c r="E23"/>
  <c r="F22"/>
  <c r="E22"/>
  <c r="F21"/>
  <c r="E21"/>
  <c r="F20"/>
  <c r="E20"/>
  <c r="F19"/>
  <c r="E19"/>
  <c r="F18"/>
  <c r="E18"/>
  <c r="F17"/>
  <c r="E17"/>
  <c r="F16"/>
  <c r="E16"/>
  <c r="F15"/>
  <c r="E15"/>
  <c r="F14"/>
  <c r="E14"/>
  <c r="F13"/>
  <c r="E13"/>
  <c r="F12"/>
  <c r="E12"/>
  <c r="F11"/>
  <c r="E11"/>
  <c r="E10"/>
  <c r="D10"/>
  <c r="D105" s="1"/>
  <c r="C10"/>
  <c r="C105" s="1"/>
  <c r="B10"/>
  <c r="B105" s="1"/>
  <c r="F9"/>
  <c r="E9"/>
  <c r="D8"/>
  <c r="D102" s="1"/>
  <c r="C8"/>
  <c r="C102" s="1"/>
  <c r="B8"/>
  <c r="B102" s="1"/>
  <c r="C6" i="1"/>
  <c r="C5" s="1"/>
  <c r="D6"/>
  <c r="D5" s="1"/>
  <c r="E7"/>
  <c r="E8"/>
  <c r="C9"/>
  <c r="D9"/>
  <c r="E9" s="1"/>
  <c r="E10"/>
  <c r="E11"/>
  <c r="C13"/>
  <c r="D13"/>
  <c r="C17"/>
  <c r="D17"/>
  <c r="C21"/>
  <c r="D21"/>
  <c r="E21"/>
  <c r="E23"/>
  <c r="E25"/>
  <c r="C26"/>
  <c r="D26"/>
  <c r="E26" s="1"/>
  <c r="E27"/>
  <c r="C28"/>
  <c r="D28"/>
  <c r="E28" s="1"/>
  <c r="E29"/>
  <c r="C31"/>
  <c r="D31"/>
  <c r="E31" s="1"/>
  <c r="E33"/>
  <c r="E34"/>
  <c r="C35"/>
  <c r="D35"/>
  <c r="C39"/>
  <c r="C40"/>
  <c r="D40"/>
  <c r="D39" s="1"/>
  <c r="E39" s="1"/>
  <c r="E41"/>
  <c r="E42"/>
  <c r="E43"/>
  <c r="E44"/>
  <c r="F102" i="2" l="1"/>
  <c r="F105"/>
  <c r="F104"/>
  <c r="E8"/>
  <c r="F8"/>
  <c r="E36"/>
  <c r="E44"/>
  <c r="E54"/>
  <c r="E69"/>
  <c r="E71"/>
  <c r="E81"/>
  <c r="E83"/>
  <c r="F10"/>
  <c r="F54"/>
  <c r="C49" i="1"/>
  <c r="C50"/>
  <c r="D50"/>
  <c r="E50" s="1"/>
  <c r="E5"/>
  <c r="D49"/>
  <c r="E49" s="1"/>
  <c r="E40"/>
  <c r="E6"/>
  <c r="E102" i="2" l="1"/>
</calcChain>
</file>

<file path=xl/sharedStrings.xml><?xml version="1.0" encoding="utf-8"?>
<sst xmlns="http://schemas.openxmlformats.org/spreadsheetml/2006/main" count="237" uniqueCount="202">
  <si>
    <t>Кравцова Оксана Викторовна</t>
  </si>
  <si>
    <t>Собственные доходы</t>
  </si>
  <si>
    <t>ВСЕГО ДОХОДОВ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</si>
  <si>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</si>
  <si>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 2 19 00000 00 0000 151</t>
  </si>
  <si>
    <t>Доходы бюджетов муниципальных районов от возврата бюджетными учреждениями остатков субсидий прошлых лет</t>
  </si>
  <si>
    <t xml:space="preserve"> 2 18 00000 00 0000 180</t>
  </si>
  <si>
    <t>Прочие безвозмездные поступления</t>
  </si>
  <si>
    <t xml:space="preserve"> 2 07 00000 00 0000 180</t>
  </si>
  <si>
    <t>Прочие межбюджетные трансферты</t>
  </si>
  <si>
    <t xml:space="preserve"> 2 02 09000 00 0000 151</t>
  </si>
  <si>
    <t>Иные межбюджетные трансферты</t>
  </si>
  <si>
    <t xml:space="preserve"> 2 02 04000 00 0000 151</t>
  </si>
  <si>
    <t>Субвенции бюджетам</t>
  </si>
  <si>
    <t xml:space="preserve"> 2 02 03000 00 0000 151</t>
  </si>
  <si>
    <t>Субсидии бюджетам</t>
  </si>
  <si>
    <t xml:space="preserve"> 2 02 02000 00 0000 151</t>
  </si>
  <si>
    <t>Дотации бюджетам</t>
  </si>
  <si>
    <t xml:space="preserve"> 2 02 01000 00 0000 151</t>
  </si>
  <si>
    <t xml:space="preserve">Безвозмездные поступления от других </t>
  </si>
  <si>
    <t xml:space="preserve"> 2 02 00000 00 0000 000</t>
  </si>
  <si>
    <t>БЕЗВОЗМЕЗДНЫЕ ПОСТУПЛЕНИЯ</t>
  </si>
  <si>
    <t xml:space="preserve"> 2 00 00000 00 0000 000</t>
  </si>
  <si>
    <t>Прочие неналоговые доходы</t>
  </si>
  <si>
    <t xml:space="preserve"> 1 17 05000 01 0000 180</t>
  </si>
  <si>
    <t>Возмещение потерь сельскохозяйственного производства</t>
  </si>
  <si>
    <t xml:space="preserve"> 1 17 02000 01 0000 120</t>
  </si>
  <si>
    <t>Невыясненные поступления</t>
  </si>
  <si>
    <t xml:space="preserve"> 1 17 01000 01 0000 180</t>
  </si>
  <si>
    <t xml:space="preserve"> 1 17 00000 00 0000 000</t>
  </si>
  <si>
    <t>Штрафы, санкции, возмещение ущерба</t>
  </si>
  <si>
    <t xml:space="preserve"> 1 16 00000 00 0000 000</t>
  </si>
  <si>
    <t>Доходы от продажи земельных участков, находящихся в государственной и муниципальной собственности</t>
  </si>
  <si>
    <t>1 14 06000 00 0000 130</t>
  </si>
  <si>
    <t>Доходы от реализации имущества, находящегося в государственной и муниципальной собственности</t>
  </si>
  <si>
    <t xml:space="preserve"> 1 14 02000 00 0000 410</t>
  </si>
  <si>
    <t>Доходы от продажи</t>
  </si>
  <si>
    <t xml:space="preserve"> 1 14 00000 01 0000 000</t>
  </si>
  <si>
    <t>Доходы от компенсации затрат государства</t>
  </si>
  <si>
    <t>1 13 02000 00 0000 130</t>
  </si>
  <si>
    <t xml:space="preserve">Доходы от оказания платных услуг (работ) </t>
  </si>
  <si>
    <t xml:space="preserve"> 1 13 01000 00 0000 130</t>
  </si>
  <si>
    <t xml:space="preserve">Доходы от оказания платных услуг и компенсации затрат государства </t>
  </si>
  <si>
    <t xml:space="preserve"> 1 13 00000 00 0000 000</t>
  </si>
  <si>
    <t>Плата за негативное воздействие на окружающую среду</t>
  </si>
  <si>
    <t xml:space="preserve"> 1 12 01000 01 0000 120</t>
  </si>
  <si>
    <t>Платежи при использовании природных ресурсов</t>
  </si>
  <si>
    <t xml:space="preserve"> 1 12 00000 00 0000 000</t>
  </si>
  <si>
    <t>Прочие доходы от использования имущества</t>
  </si>
  <si>
    <t xml:space="preserve"> 1 11 09000 00 0000 120</t>
  </si>
  <si>
    <t xml:space="preserve">Платежи от государственных и муниципальных унитарных предприятий
</t>
  </si>
  <si>
    <t xml:space="preserve"> 1 11 07000 00 0000 120</t>
  </si>
  <si>
    <t>Доходы, получаемые в виде арендной платы</t>
  </si>
  <si>
    <t xml:space="preserve"> 1 11 05000 00 0000 120</t>
  </si>
  <si>
    <t>Проценты, полученные от предоставления</t>
  </si>
  <si>
    <t>1 11 03000 00 0000 120</t>
  </si>
  <si>
    <t>Доходы от использования имущества</t>
  </si>
  <si>
    <t xml:space="preserve"> 1 11 00000 00 0000 000</t>
  </si>
  <si>
    <t>Прочие налоги и сборы</t>
  </si>
  <si>
    <t xml:space="preserve"> 1 09 07000 05 0000 110</t>
  </si>
  <si>
    <t>Налоги на имущество</t>
  </si>
  <si>
    <t xml:space="preserve"> 1 09 04000 00 0000 110</t>
  </si>
  <si>
    <t>Налог на прибыль</t>
  </si>
  <si>
    <t xml:space="preserve"> 1 09 01000 05 0000 110</t>
  </si>
  <si>
    <t>Задолженность и перерасчеты по отмененным налогам</t>
  </si>
  <si>
    <t xml:space="preserve"> 1 09 00000 00 0000 000</t>
  </si>
  <si>
    <t>Государственная пошлина</t>
  </si>
  <si>
    <t xml:space="preserve"> 1 08 00000 00 0000 000</t>
  </si>
  <si>
    <t>Земельный налог</t>
  </si>
  <si>
    <t xml:space="preserve"> 1 06 06000 00 0000 110</t>
  </si>
  <si>
    <t>Налог на имущество физических лиц</t>
  </si>
  <si>
    <t xml:space="preserve"> 1 06 01000 00 0000 110</t>
  </si>
  <si>
    <t xml:space="preserve"> 1 06 00000 00 0000 000</t>
  </si>
  <si>
    <t>Налог, взимаемый в связи с применением патетной системы налогообложения</t>
  </si>
  <si>
    <t xml:space="preserve"> 1 05 04000 01 0000 110</t>
  </si>
  <si>
    <t>Единый сельскохозяйственный налог</t>
  </si>
  <si>
    <t xml:space="preserve"> 1 05 03000 01 0000 110</t>
  </si>
  <si>
    <t>Единый налог на вмененный налог</t>
  </si>
  <si>
    <t xml:space="preserve"> 1 05 02000 02 0000 110</t>
  </si>
  <si>
    <t>Налоги на совокупный доход</t>
  </si>
  <si>
    <t xml:space="preserve"> 1 05 00000 00 0000 000</t>
  </si>
  <si>
    <t>Налог на доходы физических лиц</t>
  </si>
  <si>
    <t xml:space="preserve"> 1 01 02000 01 0000 110</t>
  </si>
  <si>
    <t xml:space="preserve"> 1 01 01000 00 0000 110</t>
  </si>
  <si>
    <t>Налоги на прибыль, доходы</t>
  </si>
  <si>
    <t xml:space="preserve"> 1 01 00000 00 0000 000</t>
  </si>
  <si>
    <t>Налоговые доходы</t>
  </si>
  <si>
    <t xml:space="preserve"> 1 00 00000 00 0000 000</t>
  </si>
  <si>
    <t>ДОХОДЫ</t>
  </si>
  <si>
    <t>% испол.</t>
  </si>
  <si>
    <t xml:space="preserve">Исполн.       </t>
  </si>
  <si>
    <t xml:space="preserve">Назнач. на год </t>
  </si>
  <si>
    <t xml:space="preserve">Наименование </t>
  </si>
  <si>
    <t>КБК</t>
  </si>
  <si>
    <t xml:space="preserve">Исполнение доходов Районного Бюджета на 01.06.2018г. </t>
  </si>
  <si>
    <t xml:space="preserve">                                           Приложение № 2</t>
  </si>
  <si>
    <t>Приложение № 2</t>
  </si>
  <si>
    <t xml:space="preserve">                   Итоги исполнения расходов районного бюджета</t>
  </si>
  <si>
    <t>на 01.06.2018г.</t>
  </si>
  <si>
    <t>Назначено на  год</t>
  </si>
  <si>
    <t>Назначено на 9мес.</t>
  </si>
  <si>
    <t>Исполнено на 01.06.18г.</t>
  </si>
  <si>
    <t>Процент исполнения</t>
  </si>
  <si>
    <t>Процент исполнения к году</t>
  </si>
  <si>
    <t>Общегосударственные вопросы</t>
  </si>
  <si>
    <t>0100   Общегосударственные вопросы</t>
  </si>
  <si>
    <t xml:space="preserve"> расходы на выплату персаналу муниципальных органов</t>
  </si>
  <si>
    <t xml:space="preserve">   коммунальные услуги</t>
  </si>
  <si>
    <t>0102   Функционирование высшего должностного лица субъекта Российской Федерации и муниципального образования</t>
  </si>
  <si>
    <t>0103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</si>
  <si>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3287,4</t>
  </si>
  <si>
    <t>0104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</si>
  <si>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20495,3</t>
  </si>
  <si>
    <t>0105  Судебная система</t>
  </si>
  <si>
    <t>62,1</t>
  </si>
  <si>
    <t>0106 Обеспечение деятельности финансовых, налоговых и таможенных органов и органов финансового (финансово-бюджетного) надзора</t>
  </si>
  <si>
    <t>6186,2</t>
  </si>
  <si>
    <t>0107 Обеспечение проведение выборов и референдумов</t>
  </si>
  <si>
    <t>0111  Резервные фонды</t>
  </si>
  <si>
    <t>100</t>
  </si>
  <si>
    <t>0113   Другие общегосударственные вопросы</t>
  </si>
  <si>
    <t>19231,9</t>
  </si>
  <si>
    <t>Национальная оборона</t>
  </si>
  <si>
    <t>0200  Национальная оборона</t>
  </si>
  <si>
    <t>0203  Мобилизационная и вневойсковая подготовка</t>
  </si>
  <si>
    <t>780,7</t>
  </si>
  <si>
    <t xml:space="preserve">   в т.ч.опплата труда и начисления</t>
  </si>
  <si>
    <t>Национальная безопасность и правоохранительная деятельность</t>
  </si>
  <si>
    <t>0300  Национальная безопасность и правоохранительная деятельность</t>
  </si>
  <si>
    <t>0309 Защита населения и территории от чрезвычайных ситуаций природного и техногенного характера, гражданская оборона</t>
  </si>
  <si>
    <t>2218,9</t>
  </si>
  <si>
    <t>913,3</t>
  </si>
  <si>
    <t>0310   Обеспечение противопожарной безопасности</t>
  </si>
  <si>
    <t>236,7</t>
  </si>
  <si>
    <t>Национальная экономика</t>
  </si>
  <si>
    <t>0400   Национальная экономика</t>
  </si>
  <si>
    <t>0405  Сельское хозяйство и рыболовство</t>
  </si>
  <si>
    <t>3262,3</t>
  </si>
  <si>
    <t>0408  Транспорт</t>
  </si>
  <si>
    <t>9771,9</t>
  </si>
  <si>
    <t>0409   Дорожное хозяйство</t>
  </si>
  <si>
    <t>9772</t>
  </si>
  <si>
    <t>0410 Связь и информатика</t>
  </si>
  <si>
    <t>2852</t>
  </si>
  <si>
    <t>0412  Другие вопросы</t>
  </si>
  <si>
    <t>22273,4</t>
  </si>
  <si>
    <t>Жилищно-коммунальное хозяйство</t>
  </si>
  <si>
    <t>0500  Жилищно-коммунальное хозяйство</t>
  </si>
  <si>
    <t>0501  Жилищное хозяйство</t>
  </si>
  <si>
    <t>55,2</t>
  </si>
  <si>
    <t>0502  Коммунальное хозяйство</t>
  </si>
  <si>
    <t>4893,9</t>
  </si>
  <si>
    <t>0503  Благоустройство</t>
  </si>
  <si>
    <t>3290,6</t>
  </si>
  <si>
    <t>0505  Другие вопросы в области жилищно-коммунального хозяйства</t>
  </si>
  <si>
    <t>5892,2</t>
  </si>
  <si>
    <t xml:space="preserve"> 0600 ОХРАНА ОКРУЖАЮЩЕЙ СРЕДЫ</t>
  </si>
  <si>
    <t xml:space="preserve"> 0603  Охрана объектов растительного и животного мира и среды их обитания</t>
  </si>
  <si>
    <t>186</t>
  </si>
  <si>
    <t>Образование</t>
  </si>
  <si>
    <t>0700  Образование</t>
  </si>
  <si>
    <t xml:space="preserve">   в т.ч.оплата труда и начисления</t>
  </si>
  <si>
    <t>0701  Дошкольное образование</t>
  </si>
  <si>
    <t>0702  Общее образование</t>
  </si>
  <si>
    <t>172554,4</t>
  </si>
  <si>
    <t>0707  Молодежная политика и оздоровление детей</t>
  </si>
  <si>
    <t>4598,8</t>
  </si>
  <si>
    <t>0709   Другие вопросы в области образования</t>
  </si>
  <si>
    <t>10532,4</t>
  </si>
  <si>
    <t>Культура, кинематография</t>
  </si>
  <si>
    <t>0800  Культура, кинематография</t>
  </si>
  <si>
    <t>0801  Культура</t>
  </si>
  <si>
    <t>49939,7</t>
  </si>
  <si>
    <t>0804  Другие вопросы в области культуры, кинематографии</t>
  </si>
  <si>
    <t>2240,9</t>
  </si>
  <si>
    <t>Здравоохранение</t>
  </si>
  <si>
    <t>0900  Здравоохранение</t>
  </si>
  <si>
    <t xml:space="preserve">0909  Другие вопросы в области здравоохранения </t>
  </si>
  <si>
    <t>Социальная политика</t>
  </si>
  <si>
    <t>1000  Социальная политика</t>
  </si>
  <si>
    <t>1001  Пенсионное обеспечение</t>
  </si>
  <si>
    <t>870</t>
  </si>
  <si>
    <t>1002  Социальное обслуживание населения</t>
  </si>
  <si>
    <t>42108,4</t>
  </si>
  <si>
    <t>1003  Социальное обеспечение населения</t>
  </si>
  <si>
    <t>10751,7</t>
  </si>
  <si>
    <t>1004  Охрана семьи и детства</t>
  </si>
  <si>
    <t>367,5</t>
  </si>
  <si>
    <t>1006  Другие вопросы в области социальной политики</t>
  </si>
  <si>
    <t>5044,9</t>
  </si>
  <si>
    <t>Физическая культура и спорт</t>
  </si>
  <si>
    <t>1100  Физическая культура и спорт</t>
  </si>
  <si>
    <t>1102  Массовый спорт</t>
  </si>
  <si>
    <t>1105 Другие вопросы в области физкультуры и спорта</t>
  </si>
  <si>
    <t>4524,9</t>
  </si>
  <si>
    <t xml:space="preserve"> Обслуживание государственного и муниципального долга</t>
  </si>
  <si>
    <t xml:space="preserve">    1301  Обслуживание государственного и муниципального долга</t>
  </si>
  <si>
    <t>1400   Межбюджетные трансферты общего характера бюджетам субъектов Российской Федерации и муниципальных образований</t>
  </si>
  <si>
    <t>78358,4</t>
  </si>
  <si>
    <t>ВСЕГО:</t>
  </si>
  <si>
    <t>всего зпл</t>
  </si>
  <si>
    <t>всего коммун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</si>
</sst>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"/>
  </numFmts>
  <fonts count="15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0"/>
      <name val="Arial Cyr"/>
      <charset val="204"/>
    </font>
    <font>
      <b/>
      <i/>
      <sz val="10"/>
      <name val="Arial CYR"/>
      <charset val="204"/>
    </font>
    <font>
      <b/>
      <sz val="10"/>
      <color rgb="FF000000"/>
      <name val="Arial"/>
      <family val="2"/>
      <charset val="204"/>
    </font>
    <font>
      <b/>
      <sz val="9"/>
      <name val="Arial Cyr"/>
      <charset val="204"/>
    </font>
    <font>
      <b/>
      <sz val="12"/>
      <name val="Arial Cyr"/>
      <charset val="204"/>
    </font>
  </fonts>
  <fills count="12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4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43">
    <xf numFmtId="0" fontId="0" fillId="0" borderId="0" xfId="0"/>
    <xf numFmtId="0" fontId="2" fillId="0" borderId="0" xfId="0" applyFont="1"/>
    <xf numFmtId="164" fontId="3" fillId="2" borderId="1" xfId="0" applyNumberFormat="1" applyFont="1" applyFill="1" applyBorder="1" applyAlignment="1">
      <alignment vertical="top"/>
    </xf>
    <xf numFmtId="164" fontId="3" fillId="2" borderId="2" xfId="0" applyNumberFormat="1" applyFont="1" applyFill="1" applyBorder="1" applyAlignment="1">
      <alignment vertical="top"/>
    </xf>
    <xf numFmtId="0" fontId="3" fillId="2" borderId="2" xfId="0" applyFont="1" applyFill="1" applyBorder="1" applyAlignment="1">
      <alignment vertical="top" wrapText="1"/>
    </xf>
    <xf numFmtId="0" fontId="4" fillId="2" borderId="3" xfId="0" applyFont="1" applyFill="1" applyBorder="1" applyAlignment="1">
      <alignment vertical="top"/>
    </xf>
    <xf numFmtId="164" fontId="5" fillId="3" borderId="4" xfId="0" applyNumberFormat="1" applyFont="1" applyFill="1" applyBorder="1" applyAlignment="1">
      <alignment vertical="top"/>
    </xf>
    <xf numFmtId="164" fontId="5" fillId="3" borderId="5" xfId="0" applyNumberFormat="1" applyFont="1" applyFill="1" applyBorder="1" applyAlignment="1">
      <alignment vertical="top"/>
    </xf>
    <xf numFmtId="0" fontId="6" fillId="3" borderId="5" xfId="0" applyFont="1" applyFill="1" applyBorder="1" applyAlignment="1">
      <alignment vertical="top" wrapText="1"/>
    </xf>
    <xf numFmtId="0" fontId="2" fillId="3" borderId="6" xfId="0" applyFont="1" applyFill="1" applyBorder="1" applyAlignment="1">
      <alignment vertical="top"/>
    </xf>
    <xf numFmtId="164" fontId="7" fillId="0" borderId="4" xfId="0" applyNumberFormat="1" applyFont="1" applyBorder="1" applyAlignment="1">
      <alignment vertical="top"/>
    </xf>
    <xf numFmtId="164" fontId="7" fillId="0" borderId="7" xfId="0" applyNumberFormat="1" applyFont="1" applyBorder="1" applyAlignment="1">
      <alignment vertical="top"/>
    </xf>
    <xf numFmtId="0" fontId="7" fillId="0" borderId="7" xfId="0" applyFont="1" applyBorder="1" applyAlignment="1">
      <alignment vertical="top" wrapText="1"/>
    </xf>
    <xf numFmtId="0" fontId="7" fillId="0" borderId="8" xfId="0" applyFont="1" applyBorder="1" applyAlignment="1">
      <alignment horizontal="right" vertical="top"/>
    </xf>
    <xf numFmtId="164" fontId="7" fillId="0" borderId="5" xfId="0" applyNumberFormat="1" applyFont="1" applyBorder="1" applyAlignment="1">
      <alignment vertical="top"/>
    </xf>
    <xf numFmtId="0" fontId="7" fillId="0" borderId="5" xfId="0" applyFont="1" applyBorder="1" applyAlignment="1">
      <alignment vertical="top" wrapText="1"/>
    </xf>
    <xf numFmtId="0" fontId="7" fillId="0" borderId="9" xfId="0" applyFont="1" applyBorder="1" applyAlignment="1">
      <alignment horizontal="right" vertical="top"/>
    </xf>
    <xf numFmtId="0" fontId="7" fillId="4" borderId="9" xfId="0" applyFont="1" applyFill="1" applyBorder="1" applyAlignment="1">
      <alignment horizontal="right" vertical="top"/>
    </xf>
    <xf numFmtId="164" fontId="8" fillId="2" borderId="4" xfId="0" applyNumberFormat="1" applyFont="1" applyFill="1" applyBorder="1" applyAlignment="1">
      <alignment vertical="top"/>
    </xf>
    <xf numFmtId="164" fontId="8" fillId="2" borderId="5" xfId="0" applyNumberFormat="1" applyFont="1" applyFill="1" applyBorder="1" applyAlignment="1">
      <alignment vertical="top"/>
    </xf>
    <xf numFmtId="0" fontId="8" fillId="2" borderId="5" xfId="0" applyFont="1" applyFill="1" applyBorder="1" applyAlignment="1">
      <alignment vertical="top" wrapText="1"/>
    </xf>
    <xf numFmtId="0" fontId="8" fillId="2" borderId="9" xfId="0" applyFont="1" applyFill="1" applyBorder="1" applyAlignment="1">
      <alignment horizontal="right" vertical="top"/>
    </xf>
    <xf numFmtId="164" fontId="8" fillId="5" borderId="10" xfId="0" applyNumberFormat="1" applyFont="1" applyFill="1" applyBorder="1" applyAlignment="1">
      <alignment vertical="top"/>
    </xf>
    <xf numFmtId="164" fontId="8" fillId="5" borderId="5" xfId="0" applyNumberFormat="1" applyFont="1" applyFill="1" applyBorder="1" applyAlignment="1">
      <alignment vertical="top"/>
    </xf>
    <xf numFmtId="0" fontId="8" fillId="5" borderId="5" xfId="0" applyFont="1" applyFill="1" applyBorder="1" applyAlignment="1">
      <alignment vertical="top" wrapText="1"/>
    </xf>
    <xf numFmtId="0" fontId="8" fillId="5" borderId="9" xfId="0" applyFont="1" applyFill="1" applyBorder="1" applyAlignment="1">
      <alignment horizontal="right" vertical="top"/>
    </xf>
    <xf numFmtId="164" fontId="8" fillId="5" borderId="11" xfId="0" applyNumberFormat="1" applyFont="1" applyFill="1" applyBorder="1" applyAlignment="1">
      <alignment vertical="top"/>
    </xf>
    <xf numFmtId="0" fontId="8" fillId="5" borderId="11" xfId="0" applyFont="1" applyFill="1" applyBorder="1" applyAlignment="1">
      <alignment vertical="top" wrapText="1"/>
    </xf>
    <xf numFmtId="0" fontId="2" fillId="0" borderId="12" xfId="0" applyFont="1" applyBorder="1"/>
    <xf numFmtId="0" fontId="2" fillId="0" borderId="13" xfId="0" applyFont="1" applyBorder="1"/>
    <xf numFmtId="0" fontId="6" fillId="0" borderId="13" xfId="0" applyFont="1" applyBorder="1"/>
    <xf numFmtId="0" fontId="2" fillId="0" borderId="14" xfId="0" applyFont="1" applyBorder="1"/>
    <xf numFmtId="0" fontId="9" fillId="0" borderId="15" xfId="0" applyFont="1" applyBorder="1" applyAlignment="1">
      <alignment horizontal="center" vertical="top" wrapText="1"/>
    </xf>
    <xf numFmtId="0" fontId="9" fillId="0" borderId="16" xfId="0" applyFont="1" applyBorder="1" applyAlignment="1">
      <alignment horizontal="center" vertical="top" wrapText="1"/>
    </xf>
    <xf numFmtId="0" fontId="9" fillId="0" borderId="16" xfId="0" applyFont="1" applyBorder="1" applyAlignment="1">
      <alignment horizontal="center" vertical="top"/>
    </xf>
    <xf numFmtId="0" fontId="9" fillId="0" borderId="17" xfId="0" applyFont="1" applyBorder="1" applyAlignment="1">
      <alignment horizontal="center" vertical="top"/>
    </xf>
    <xf numFmtId="0" fontId="9" fillId="0" borderId="18" xfId="0" applyFont="1" applyBorder="1" applyAlignment="1">
      <alignment horizontal="center" vertical="top" wrapText="1"/>
    </xf>
    <xf numFmtId="0" fontId="9" fillId="0" borderId="19" xfId="0" applyFont="1" applyBorder="1" applyAlignment="1">
      <alignment horizontal="center" vertical="top" wrapText="1"/>
    </xf>
    <xf numFmtId="0" fontId="9" fillId="0" borderId="19" xfId="0" applyFont="1" applyBorder="1" applyAlignment="1">
      <alignment horizontal="center" vertical="top"/>
    </xf>
    <xf numFmtId="0" fontId="9" fillId="0" borderId="20" xfId="0" applyFont="1" applyBorder="1" applyAlignment="1">
      <alignment horizontal="center" vertical="top"/>
    </xf>
    <xf numFmtId="0" fontId="9" fillId="0" borderId="0" xfId="0" applyFont="1" applyAlignment="1">
      <alignment horizontal="center"/>
    </xf>
    <xf numFmtId="49" fontId="0" fillId="0" borderId="0" xfId="0" applyNumberFormat="1" applyAlignment="1">
      <alignment wrapText="1"/>
    </xf>
    <xf numFmtId="49" fontId="0" fillId="0" borderId="0" xfId="0" applyNumberFormat="1" applyAlignment="1">
      <alignment horizontal="right" wrapText="1"/>
    </xf>
    <xf numFmtId="0" fontId="0" fillId="0" borderId="0" xfId="0" applyAlignment="1">
      <alignment horizontal="center"/>
    </xf>
    <xf numFmtId="165" fontId="0" fillId="0" borderId="0" xfId="0" applyNumberFormat="1"/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49" fontId="10" fillId="0" borderId="0" xfId="0" applyNumberFormat="1" applyFont="1" applyAlignment="1">
      <alignment wrapText="1"/>
    </xf>
    <xf numFmtId="49" fontId="10" fillId="0" borderId="0" xfId="0" applyNumberFormat="1" applyFont="1" applyAlignment="1">
      <alignment horizontal="right" wrapText="1"/>
    </xf>
    <xf numFmtId="0" fontId="10" fillId="0" borderId="0" xfId="0" applyFont="1"/>
    <xf numFmtId="165" fontId="10" fillId="0" borderId="0" xfId="0" applyNumberFormat="1" applyFont="1"/>
    <xf numFmtId="49" fontId="0" fillId="0" borderId="5" xfId="0" applyNumberForma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165" fontId="0" fillId="0" borderId="5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11" fillId="6" borderId="5" xfId="0" applyNumberFormat="1" applyFont="1" applyFill="1" applyBorder="1" applyAlignment="1">
      <alignment horizontal="center" wrapText="1"/>
    </xf>
    <xf numFmtId="49" fontId="11" fillId="6" borderId="5" xfId="0" applyNumberFormat="1" applyFont="1" applyFill="1" applyBorder="1" applyAlignment="1">
      <alignment horizontal="right" wrapText="1"/>
    </xf>
    <xf numFmtId="0" fontId="11" fillId="6" borderId="5" xfId="0" applyFont="1" applyFill="1" applyBorder="1"/>
    <xf numFmtId="165" fontId="11" fillId="6" borderId="5" xfId="0" applyNumberFormat="1" applyFont="1" applyFill="1" applyBorder="1"/>
    <xf numFmtId="0" fontId="11" fillId="4" borderId="0" xfId="0" applyFont="1" applyFill="1"/>
    <xf numFmtId="0" fontId="11" fillId="7" borderId="0" xfId="0" applyFont="1" applyFill="1"/>
    <xf numFmtId="0" fontId="11" fillId="6" borderId="0" xfId="0" applyFont="1" applyFill="1"/>
    <xf numFmtId="49" fontId="10" fillId="8" borderId="5" xfId="0" applyNumberFormat="1" applyFont="1" applyFill="1" applyBorder="1" applyAlignment="1">
      <alignment horizontal="left" wrapText="1"/>
    </xf>
    <xf numFmtId="165" fontId="10" fillId="9" borderId="5" xfId="0" applyNumberFormat="1" applyFont="1" applyFill="1" applyBorder="1" applyAlignment="1">
      <alignment horizontal="right"/>
    </xf>
    <xf numFmtId="165" fontId="10" fillId="8" borderId="5" xfId="0" applyNumberFormat="1" applyFont="1" applyFill="1" applyBorder="1"/>
    <xf numFmtId="0" fontId="10" fillId="4" borderId="0" xfId="0" applyFont="1" applyFill="1"/>
    <xf numFmtId="0" fontId="10" fillId="7" borderId="0" xfId="0" applyFont="1" applyFill="1"/>
    <xf numFmtId="0" fontId="10" fillId="8" borderId="0" xfId="0" applyFont="1" applyFill="1"/>
    <xf numFmtId="49" fontId="0" fillId="0" borderId="5" xfId="0" applyNumberFormat="1" applyBorder="1" applyAlignment="1">
      <alignment wrapText="1"/>
    </xf>
    <xf numFmtId="165" fontId="0" fillId="0" borderId="5" xfId="0" applyNumberFormat="1" applyBorder="1" applyAlignment="1">
      <alignment horizontal="right"/>
    </xf>
    <xf numFmtId="2" fontId="0" fillId="0" borderId="5" xfId="0" applyNumberFormat="1" applyBorder="1" applyAlignment="1">
      <alignment horizontal="right"/>
    </xf>
    <xf numFmtId="165" fontId="10" fillId="4" borderId="5" xfId="0" applyNumberFormat="1" applyFont="1" applyFill="1" applyBorder="1"/>
    <xf numFmtId="0" fontId="0" fillId="7" borderId="0" xfId="0" applyFill="1"/>
    <xf numFmtId="165" fontId="0" fillId="0" borderId="5" xfId="0" applyNumberFormat="1" applyBorder="1"/>
    <xf numFmtId="49" fontId="10" fillId="0" borderId="5" xfId="0" applyNumberFormat="1" applyFont="1" applyBorder="1" applyAlignment="1">
      <alignment wrapText="1"/>
    </xf>
    <xf numFmtId="0" fontId="10" fillId="0" borderId="5" xfId="0" applyFont="1" applyBorder="1" applyAlignment="1">
      <alignment horizontal="right"/>
    </xf>
    <xf numFmtId="0" fontId="10" fillId="0" borderId="5" xfId="0" applyFont="1" applyBorder="1"/>
    <xf numFmtId="165" fontId="10" fillId="0" borderId="5" xfId="0" applyNumberFormat="1" applyFont="1" applyBorder="1"/>
    <xf numFmtId="49" fontId="0" fillId="0" borderId="5" xfId="0" applyNumberFormat="1" applyBorder="1" applyAlignment="1">
      <alignment horizontal="right" wrapText="1"/>
    </xf>
    <xf numFmtId="0" fontId="0" fillId="0" borderId="5" xfId="0" applyBorder="1"/>
    <xf numFmtId="165" fontId="1" fillId="0" borderId="5" xfId="0" applyNumberFormat="1" applyFont="1" applyBorder="1"/>
    <xf numFmtId="49" fontId="10" fillId="0" borderId="5" xfId="0" applyNumberFormat="1" applyFont="1" applyBorder="1" applyAlignment="1">
      <alignment horizontal="right" wrapText="1"/>
    </xf>
    <xf numFmtId="0" fontId="0" fillId="6" borderId="5" xfId="0" applyFill="1" applyBorder="1"/>
    <xf numFmtId="49" fontId="0" fillId="8" borderId="5" xfId="0" applyNumberFormat="1" applyFill="1" applyBorder="1" applyAlignment="1">
      <alignment wrapText="1"/>
    </xf>
    <xf numFmtId="2" fontId="10" fillId="8" borderId="5" xfId="0" applyNumberFormat="1" applyFont="1" applyFill="1" applyBorder="1" applyAlignment="1">
      <alignment horizontal="right"/>
    </xf>
    <xf numFmtId="165" fontId="10" fillId="8" borderId="5" xfId="0" applyNumberFormat="1" applyFont="1" applyFill="1" applyBorder="1" applyAlignment="1">
      <alignment horizontal="right"/>
    </xf>
    <xf numFmtId="165" fontId="0" fillId="8" borderId="5" xfId="0" applyNumberFormat="1" applyFill="1" applyBorder="1"/>
    <xf numFmtId="165" fontId="10" fillId="7" borderId="5" xfId="0" applyNumberFormat="1" applyFont="1" applyFill="1" applyBorder="1"/>
    <xf numFmtId="165" fontId="0" fillId="6" borderId="5" xfId="0" applyNumberFormat="1" applyFill="1" applyBorder="1"/>
    <xf numFmtId="0" fontId="0" fillId="6" borderId="0" xfId="0" applyFill="1"/>
    <xf numFmtId="49" fontId="10" fillId="8" borderId="5" xfId="0" applyNumberFormat="1" applyFont="1" applyFill="1" applyBorder="1" applyAlignment="1">
      <alignment wrapText="1"/>
    </xf>
    <xf numFmtId="49" fontId="10" fillId="7" borderId="5" xfId="0" applyNumberFormat="1" applyFont="1" applyFill="1" applyBorder="1" applyAlignment="1">
      <alignment wrapText="1"/>
    </xf>
    <xf numFmtId="49" fontId="10" fillId="7" borderId="5" xfId="0" applyNumberFormat="1" applyFont="1" applyFill="1" applyBorder="1" applyAlignment="1">
      <alignment horizontal="right"/>
    </xf>
    <xf numFmtId="0" fontId="0" fillId="0" borderId="5" xfId="0" applyFont="1" applyBorder="1"/>
    <xf numFmtId="165" fontId="0" fillId="0" borderId="5" xfId="0" applyNumberFormat="1" applyFont="1" applyBorder="1"/>
    <xf numFmtId="0" fontId="0" fillId="4" borderId="0" xfId="0" applyFill="1"/>
    <xf numFmtId="165" fontId="10" fillId="6" borderId="5" xfId="0" applyNumberFormat="1" applyFont="1" applyFill="1" applyBorder="1"/>
    <xf numFmtId="49" fontId="10" fillId="4" borderId="5" xfId="0" applyNumberFormat="1" applyFont="1" applyFill="1" applyBorder="1" applyAlignment="1">
      <alignment wrapText="1"/>
    </xf>
    <xf numFmtId="49" fontId="10" fillId="4" borderId="5" xfId="0" applyNumberFormat="1" applyFont="1" applyFill="1" applyBorder="1" applyAlignment="1">
      <alignment horizontal="right" wrapText="1"/>
    </xf>
    <xf numFmtId="0" fontId="10" fillId="4" borderId="5" xfId="0" applyFont="1" applyFill="1" applyBorder="1"/>
    <xf numFmtId="0" fontId="12" fillId="10" borderId="21" xfId="0" applyNumberFormat="1" applyFont="1" applyFill="1" applyBorder="1" applyAlignment="1">
      <alignment horizontal="left" vertical="top" wrapText="1"/>
    </xf>
    <xf numFmtId="2" fontId="10" fillId="10" borderId="5" xfId="0" applyNumberFormat="1" applyFont="1" applyFill="1" applyBorder="1" applyAlignment="1">
      <alignment horizontal="right" wrapText="1"/>
    </xf>
    <xf numFmtId="165" fontId="10" fillId="10" borderId="5" xfId="0" applyNumberFormat="1" applyFont="1" applyFill="1" applyBorder="1" applyAlignment="1">
      <alignment horizontal="right" wrapText="1"/>
    </xf>
    <xf numFmtId="165" fontId="10" fillId="10" borderId="5" xfId="0" applyNumberFormat="1" applyFont="1" applyFill="1" applyBorder="1"/>
    <xf numFmtId="0" fontId="12" fillId="9" borderId="21" xfId="0" applyNumberFormat="1" applyFont="1" applyFill="1" applyBorder="1" applyAlignment="1">
      <alignment horizontal="left" vertical="top" wrapText="1"/>
    </xf>
    <xf numFmtId="49" fontId="10" fillId="9" borderId="5" xfId="0" applyNumberFormat="1" applyFont="1" applyFill="1" applyBorder="1" applyAlignment="1">
      <alignment horizontal="right" wrapText="1"/>
    </xf>
    <xf numFmtId="0" fontId="0" fillId="9" borderId="5" xfId="0" applyFill="1" applyBorder="1"/>
    <xf numFmtId="165" fontId="0" fillId="9" borderId="5" xfId="0" applyNumberFormat="1" applyFill="1" applyBorder="1"/>
    <xf numFmtId="165" fontId="10" fillId="9" borderId="5" xfId="0" applyNumberFormat="1" applyFont="1" applyFill="1" applyBorder="1"/>
    <xf numFmtId="49" fontId="10" fillId="10" borderId="5" xfId="0" applyNumberFormat="1" applyFont="1" applyFill="1" applyBorder="1" applyAlignment="1">
      <alignment horizontal="right" wrapText="1"/>
    </xf>
    <xf numFmtId="49" fontId="10" fillId="8" borderId="5" xfId="0" applyNumberFormat="1" applyFont="1" applyFill="1" applyBorder="1" applyAlignment="1">
      <alignment horizontal="right"/>
    </xf>
    <xf numFmtId="2" fontId="0" fillId="0" borderId="5" xfId="0" applyNumberFormat="1" applyBorder="1"/>
    <xf numFmtId="165" fontId="1" fillId="4" borderId="5" xfId="0" applyNumberFormat="1" applyFont="1" applyFill="1" applyBorder="1"/>
    <xf numFmtId="165" fontId="10" fillId="0" borderId="5" xfId="0" applyNumberFormat="1" applyFont="1" applyBorder="1" applyAlignment="1">
      <alignment horizontal="right" wrapText="1"/>
    </xf>
    <xf numFmtId="165" fontId="0" fillId="7" borderId="5" xfId="0" applyNumberFormat="1" applyFont="1" applyFill="1" applyBorder="1" applyAlignment="1">
      <alignment horizontal="right" wrapText="1"/>
    </xf>
    <xf numFmtId="0" fontId="0" fillId="7" borderId="5" xfId="0" applyFont="1" applyFill="1" applyBorder="1"/>
    <xf numFmtId="0" fontId="10" fillId="7" borderId="5" xfId="0" applyFont="1" applyFill="1" applyBorder="1"/>
    <xf numFmtId="165" fontId="0" fillId="7" borderId="5" xfId="0" applyNumberFormat="1" applyFont="1" applyFill="1" applyBorder="1"/>
    <xf numFmtId="49" fontId="0" fillId="0" borderId="5" xfId="0" applyNumberFormat="1" applyBorder="1" applyAlignment="1">
      <alignment horizontal="right"/>
    </xf>
    <xf numFmtId="164" fontId="0" fillId="7" borderId="5" xfId="0" applyNumberFormat="1" applyFill="1" applyBorder="1" applyAlignment="1">
      <alignment horizontal="right" wrapText="1"/>
    </xf>
    <xf numFmtId="0" fontId="0" fillId="7" borderId="5" xfId="0" applyFill="1" applyBorder="1"/>
    <xf numFmtId="165" fontId="0" fillId="7" borderId="5" xfId="0" applyNumberFormat="1" applyFill="1" applyBorder="1" applyAlignment="1">
      <alignment horizontal="right" wrapText="1"/>
    </xf>
    <xf numFmtId="49" fontId="0" fillId="7" borderId="5" xfId="0" applyNumberFormat="1" applyFill="1" applyBorder="1" applyAlignment="1">
      <alignment horizontal="right" wrapText="1"/>
    </xf>
    <xf numFmtId="49" fontId="11" fillId="10" borderId="5" xfId="0" applyNumberFormat="1" applyFont="1" applyFill="1" applyBorder="1" applyAlignment="1">
      <alignment horizontal="center" wrapText="1"/>
    </xf>
    <xf numFmtId="49" fontId="0" fillId="10" borderId="5" xfId="0" applyNumberFormat="1" applyFill="1" applyBorder="1" applyAlignment="1">
      <alignment horizontal="right" wrapText="1"/>
    </xf>
    <xf numFmtId="0" fontId="0" fillId="10" borderId="5" xfId="0" applyFill="1" applyBorder="1"/>
    <xf numFmtId="165" fontId="1" fillId="10" borderId="5" xfId="0" applyNumberFormat="1" applyFont="1" applyFill="1" applyBorder="1"/>
    <xf numFmtId="49" fontId="10" fillId="9" borderId="5" xfId="0" applyNumberFormat="1" applyFont="1" applyFill="1" applyBorder="1" applyAlignment="1">
      <alignment wrapText="1"/>
    </xf>
    <xf numFmtId="2" fontId="10" fillId="9" borderId="5" xfId="0" applyNumberFormat="1" applyFont="1" applyFill="1" applyBorder="1" applyAlignment="1">
      <alignment horizontal="right" wrapText="1"/>
    </xf>
    <xf numFmtId="165" fontId="10" fillId="9" borderId="5" xfId="0" applyNumberFormat="1" applyFont="1" applyFill="1" applyBorder="1" applyAlignment="1">
      <alignment horizontal="right" wrapText="1"/>
    </xf>
    <xf numFmtId="165" fontId="1" fillId="9" borderId="5" xfId="0" applyNumberFormat="1" applyFont="1" applyFill="1" applyBorder="1"/>
    <xf numFmtId="2" fontId="10" fillId="7" borderId="5" xfId="0" applyNumberFormat="1" applyFont="1" applyFill="1" applyBorder="1" applyAlignment="1">
      <alignment horizontal="right" wrapText="1"/>
    </xf>
    <xf numFmtId="165" fontId="1" fillId="7" borderId="5" xfId="0" applyNumberFormat="1" applyFont="1" applyFill="1" applyBorder="1"/>
    <xf numFmtId="49" fontId="13" fillId="7" borderId="5" xfId="0" applyNumberFormat="1" applyFont="1" applyFill="1" applyBorder="1" applyAlignment="1">
      <alignment wrapText="1"/>
    </xf>
    <xf numFmtId="165" fontId="0" fillId="7" borderId="5" xfId="0" applyNumberFormat="1" applyFill="1" applyBorder="1"/>
    <xf numFmtId="165" fontId="0" fillId="4" borderId="5" xfId="0" applyNumberFormat="1" applyFont="1" applyFill="1" applyBorder="1"/>
    <xf numFmtId="49" fontId="10" fillId="10" borderId="5" xfId="0" applyNumberFormat="1" applyFont="1" applyFill="1" applyBorder="1" applyAlignment="1">
      <alignment wrapText="1"/>
    </xf>
    <xf numFmtId="2" fontId="0" fillId="10" borderId="5" xfId="0" applyNumberFormat="1" applyFill="1" applyBorder="1" applyAlignment="1">
      <alignment horizontal="right" wrapText="1"/>
    </xf>
    <xf numFmtId="0" fontId="10" fillId="10" borderId="5" xfId="0" applyFont="1" applyFill="1" applyBorder="1"/>
    <xf numFmtId="49" fontId="14" fillId="11" borderId="5" xfId="0" applyNumberFormat="1" applyFont="1" applyFill="1" applyBorder="1" applyAlignment="1">
      <alignment wrapText="1"/>
    </xf>
    <xf numFmtId="165" fontId="10" fillId="11" borderId="5" xfId="0" applyNumberFormat="1" applyFont="1" applyFill="1" applyBorder="1"/>
    <xf numFmtId="0" fontId="10" fillId="11" borderId="0" xfId="0" applyFont="1" applyFill="1"/>
    <xf numFmtId="2" fontId="10" fillId="0" borderId="0" xfId="0" applyNumberFormat="1" applyFont="1" applyAlignment="1">
      <alignment horizontal="right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1"/>
  <sheetViews>
    <sheetView tabSelected="1" workbookViewId="0">
      <selection sqref="A1:E1"/>
    </sheetView>
  </sheetViews>
  <sheetFormatPr defaultRowHeight="12.75"/>
  <cols>
    <col min="1" max="1" width="22.7109375" customWidth="1"/>
    <col min="2" max="2" width="38" customWidth="1"/>
    <col min="3" max="3" width="10.42578125" customWidth="1"/>
    <col min="4" max="4" width="10.140625" customWidth="1"/>
    <col min="5" max="5" width="7.85546875" customWidth="1"/>
  </cols>
  <sheetData>
    <row r="1" spans="1:5" ht="16.5" thickBot="1">
      <c r="A1" s="40" t="s">
        <v>94</v>
      </c>
      <c r="B1" s="40"/>
      <c r="C1" s="40"/>
      <c r="D1" s="40"/>
      <c r="E1" s="40"/>
    </row>
    <row r="2" spans="1:5" ht="17.25" customHeight="1" thickBot="1">
      <c r="A2" s="39" t="s">
        <v>93</v>
      </c>
      <c r="B2" s="38" t="s">
        <v>92</v>
      </c>
      <c r="C2" s="37" t="s">
        <v>91</v>
      </c>
      <c r="D2" s="37" t="s">
        <v>90</v>
      </c>
      <c r="E2" s="36" t="s">
        <v>89</v>
      </c>
    </row>
    <row r="3" spans="1:5" ht="16.5" hidden="1" thickBot="1">
      <c r="A3" s="35"/>
      <c r="B3" s="34"/>
      <c r="C3" s="33"/>
      <c r="D3" s="33"/>
      <c r="E3" s="32"/>
    </row>
    <row r="4" spans="1:5" ht="15" thickBot="1">
      <c r="A4" s="31"/>
      <c r="B4" s="30" t="s">
        <v>88</v>
      </c>
      <c r="C4" s="29"/>
      <c r="D4" s="29"/>
      <c r="E4" s="28"/>
    </row>
    <row r="5" spans="1:5" ht="15">
      <c r="A5" s="25" t="s">
        <v>87</v>
      </c>
      <c r="B5" s="27" t="s">
        <v>86</v>
      </c>
      <c r="C5" s="26">
        <f>C6+C9+C13+C16+C17+C21+C26+C31+C34+C35+C28</f>
        <v>27135.910000000003</v>
      </c>
      <c r="D5" s="26">
        <f>D6+D9+D13+D16+D17+D21+D26+D31+D34+D35+D28</f>
        <v>9574.56</v>
      </c>
      <c r="E5" s="22">
        <f>SUM(D5/C5*100)</f>
        <v>35.28372551353538</v>
      </c>
    </row>
    <row r="6" spans="1:5" ht="15">
      <c r="A6" s="21" t="s">
        <v>85</v>
      </c>
      <c r="B6" s="20" t="s">
        <v>84</v>
      </c>
      <c r="C6" s="19">
        <f>SUM(C7:C8)</f>
        <v>17439</v>
      </c>
      <c r="D6" s="19">
        <f>SUM(D7:D8)</f>
        <v>6954.0599999999995</v>
      </c>
      <c r="E6" s="18">
        <f>SUM(D6/C6*100)</f>
        <v>39.8764837433339</v>
      </c>
    </row>
    <row r="7" spans="1:5" ht="15">
      <c r="A7" s="17" t="s">
        <v>83</v>
      </c>
      <c r="B7" s="15" t="s">
        <v>62</v>
      </c>
      <c r="C7" s="14">
        <v>6.6</v>
      </c>
      <c r="D7" s="14">
        <v>1.53</v>
      </c>
      <c r="E7" s="10">
        <f>SUM(D7*100/C7)</f>
        <v>23.181818181818183</v>
      </c>
    </row>
    <row r="8" spans="1:5" ht="15">
      <c r="A8" s="16" t="s">
        <v>82</v>
      </c>
      <c r="B8" s="15" t="s">
        <v>81</v>
      </c>
      <c r="C8" s="14">
        <v>17432.400000000001</v>
      </c>
      <c r="D8" s="14">
        <v>6952.53</v>
      </c>
      <c r="E8" s="10">
        <f>SUM(D8*100/C8)</f>
        <v>39.882804433124527</v>
      </c>
    </row>
    <row r="9" spans="1:5" ht="15">
      <c r="A9" s="21" t="s">
        <v>80</v>
      </c>
      <c r="B9" s="20" t="s">
        <v>79</v>
      </c>
      <c r="C9" s="19">
        <f>SUM(C10:C12)</f>
        <v>1787.11</v>
      </c>
      <c r="D9" s="19">
        <f>SUM(D10:D12)</f>
        <v>957.95</v>
      </c>
      <c r="E9" s="18">
        <f>SUM(D9/C9*100)</f>
        <v>53.603303657861026</v>
      </c>
    </row>
    <row r="10" spans="1:5" ht="15">
      <c r="A10" s="16" t="s">
        <v>78</v>
      </c>
      <c r="B10" s="15" t="s">
        <v>77</v>
      </c>
      <c r="C10" s="14">
        <v>1452.06</v>
      </c>
      <c r="D10" s="14">
        <v>623.59</v>
      </c>
      <c r="E10" s="10">
        <f>SUM(D10*100/C10)</f>
        <v>42.945195102130768</v>
      </c>
    </row>
    <row r="11" spans="1:5" ht="15">
      <c r="A11" s="16" t="s">
        <v>76</v>
      </c>
      <c r="B11" s="15" t="s">
        <v>75</v>
      </c>
      <c r="C11" s="14">
        <v>335.05</v>
      </c>
      <c r="D11" s="14">
        <v>334.36</v>
      </c>
      <c r="E11" s="10">
        <f>SUM(D11*100/C11)</f>
        <v>99.794060587971941</v>
      </c>
    </row>
    <row r="12" spans="1:5" ht="15" customHeight="1">
      <c r="A12" s="16" t="s">
        <v>74</v>
      </c>
      <c r="B12" s="15" t="s">
        <v>73</v>
      </c>
      <c r="C12" s="14">
        <v>0</v>
      </c>
      <c r="D12" s="14">
        <v>0</v>
      </c>
      <c r="E12" s="10">
        <v>0</v>
      </c>
    </row>
    <row r="13" spans="1:5" ht="15">
      <c r="A13" s="21" t="s">
        <v>72</v>
      </c>
      <c r="B13" s="20" t="s">
        <v>60</v>
      </c>
      <c r="C13" s="19">
        <f>SUM(C14:C15)</f>
        <v>0</v>
      </c>
      <c r="D13" s="19">
        <f>SUM(D14:D15)</f>
        <v>0</v>
      </c>
      <c r="E13" s="18">
        <v>0</v>
      </c>
    </row>
    <row r="14" spans="1:5" ht="15">
      <c r="A14" s="16" t="s">
        <v>71</v>
      </c>
      <c r="B14" s="15" t="s">
        <v>70</v>
      </c>
      <c r="C14" s="14">
        <v>0</v>
      </c>
      <c r="D14" s="14">
        <v>0</v>
      </c>
      <c r="E14" s="10">
        <v>0</v>
      </c>
    </row>
    <row r="15" spans="1:5" ht="15">
      <c r="A15" s="16" t="s">
        <v>69</v>
      </c>
      <c r="B15" s="15" t="s">
        <v>68</v>
      </c>
      <c r="C15" s="14">
        <v>0</v>
      </c>
      <c r="D15" s="14">
        <v>0</v>
      </c>
      <c r="E15" s="10">
        <v>0</v>
      </c>
    </row>
    <row r="16" spans="1:5" ht="15">
      <c r="A16" s="21" t="s">
        <v>67</v>
      </c>
      <c r="B16" s="20" t="s">
        <v>66</v>
      </c>
      <c r="C16" s="19">
        <v>0</v>
      </c>
      <c r="D16" s="19">
        <v>0</v>
      </c>
      <c r="E16" s="18">
        <v>0</v>
      </c>
    </row>
    <row r="17" spans="1:5" ht="13.5" customHeight="1">
      <c r="A17" s="21" t="s">
        <v>65</v>
      </c>
      <c r="B17" s="20" t="s">
        <v>64</v>
      </c>
      <c r="C17" s="19">
        <f>SUM(C18:C20)</f>
        <v>0</v>
      </c>
      <c r="D17" s="19">
        <f>SUM(D18:D20)</f>
        <v>0</v>
      </c>
      <c r="E17" s="18">
        <v>0</v>
      </c>
    </row>
    <row r="18" spans="1:5" ht="15">
      <c r="A18" s="16" t="s">
        <v>63</v>
      </c>
      <c r="B18" s="15" t="s">
        <v>62</v>
      </c>
      <c r="C18" s="14">
        <v>0</v>
      </c>
      <c r="D18" s="14">
        <v>0</v>
      </c>
      <c r="E18" s="10">
        <v>0</v>
      </c>
    </row>
    <row r="19" spans="1:5" ht="15">
      <c r="A19" s="16" t="s">
        <v>61</v>
      </c>
      <c r="B19" s="15" t="s">
        <v>60</v>
      </c>
      <c r="C19" s="14">
        <v>0</v>
      </c>
      <c r="D19" s="14">
        <v>0</v>
      </c>
      <c r="E19" s="10">
        <v>0</v>
      </c>
    </row>
    <row r="20" spans="1:5" ht="15">
      <c r="A20" s="16" t="s">
        <v>59</v>
      </c>
      <c r="B20" s="15" t="s">
        <v>58</v>
      </c>
      <c r="C20" s="14">
        <v>0</v>
      </c>
      <c r="D20" s="14">
        <v>0</v>
      </c>
      <c r="E20" s="10">
        <v>0</v>
      </c>
    </row>
    <row r="21" spans="1:5" ht="15" customHeight="1">
      <c r="A21" s="21" t="s">
        <v>57</v>
      </c>
      <c r="B21" s="20" t="s">
        <v>56</v>
      </c>
      <c r="C21" s="19">
        <f>SUM(C22:C25)</f>
        <v>4732.9000000000005</v>
      </c>
      <c r="D21" s="19">
        <f>SUM(D22:D25)</f>
        <v>342.95</v>
      </c>
      <c r="E21" s="18">
        <f>SUM(D21/C21*100)</f>
        <v>7.2460859092733836</v>
      </c>
    </row>
    <row r="22" spans="1:5" ht="14.25" customHeight="1">
      <c r="A22" s="16" t="s">
        <v>55</v>
      </c>
      <c r="B22" s="15" t="s">
        <v>54</v>
      </c>
      <c r="C22" s="14">
        <v>0</v>
      </c>
      <c r="D22" s="14">
        <v>0</v>
      </c>
      <c r="E22" s="10">
        <v>0</v>
      </c>
    </row>
    <row r="23" spans="1:5" ht="15.75" customHeight="1">
      <c r="A23" s="17" t="s">
        <v>53</v>
      </c>
      <c r="B23" s="15" t="s">
        <v>52</v>
      </c>
      <c r="C23" s="14">
        <v>4664.8</v>
      </c>
      <c r="D23" s="14">
        <v>328.61</v>
      </c>
      <c r="E23" s="10">
        <f>SUM(D23*100/C23)</f>
        <v>7.0444606413994171</v>
      </c>
    </row>
    <row r="24" spans="1:5" ht="15" customHeight="1">
      <c r="A24" s="16" t="s">
        <v>51</v>
      </c>
      <c r="B24" s="15" t="s">
        <v>50</v>
      </c>
      <c r="C24" s="14">
        <v>0</v>
      </c>
      <c r="D24" s="14">
        <v>0</v>
      </c>
      <c r="E24" s="10">
        <v>0</v>
      </c>
    </row>
    <row r="25" spans="1:5" ht="15" customHeight="1">
      <c r="A25" s="16" t="s">
        <v>49</v>
      </c>
      <c r="B25" s="15" t="s">
        <v>48</v>
      </c>
      <c r="C25" s="14">
        <v>68.099999999999994</v>
      </c>
      <c r="D25" s="14">
        <v>14.34</v>
      </c>
      <c r="E25" s="10">
        <f>SUM(D25*100/C25)</f>
        <v>21.057268722466961</v>
      </c>
    </row>
    <row r="26" spans="1:5" ht="16.5" customHeight="1">
      <c r="A26" s="21" t="s">
        <v>47</v>
      </c>
      <c r="B26" s="20" t="s">
        <v>46</v>
      </c>
      <c r="C26" s="19">
        <f>SUM(C27)</f>
        <v>207.9</v>
      </c>
      <c r="D26" s="19">
        <f>SUM(D27)</f>
        <v>41.27</v>
      </c>
      <c r="E26" s="18">
        <f>SUM(D26/C26*100)</f>
        <v>19.850889850889853</v>
      </c>
    </row>
    <row r="27" spans="1:5" ht="15" customHeight="1">
      <c r="A27" s="16" t="s">
        <v>45</v>
      </c>
      <c r="B27" s="15" t="s">
        <v>44</v>
      </c>
      <c r="C27" s="14">
        <v>207.9</v>
      </c>
      <c r="D27" s="14">
        <v>41.27</v>
      </c>
      <c r="E27" s="10">
        <f>SUM(D27*100/C27)</f>
        <v>19.85088985088985</v>
      </c>
    </row>
    <row r="28" spans="1:5" ht="15" customHeight="1">
      <c r="A28" s="21" t="s">
        <v>43</v>
      </c>
      <c r="B28" s="20" t="s">
        <v>42</v>
      </c>
      <c r="C28" s="19">
        <f>SUM(C29:C30)</f>
        <v>1505.82</v>
      </c>
      <c r="D28" s="19">
        <f>SUM(D29:D30)</f>
        <v>636.25</v>
      </c>
      <c r="E28" s="18">
        <f>SUM(D28/C28*100)</f>
        <v>42.252726089439641</v>
      </c>
    </row>
    <row r="29" spans="1:5" ht="15.75" customHeight="1">
      <c r="A29" s="16" t="s">
        <v>41</v>
      </c>
      <c r="B29" s="15" t="s">
        <v>40</v>
      </c>
      <c r="C29" s="14">
        <v>1293.25</v>
      </c>
      <c r="D29" s="14">
        <v>423.68</v>
      </c>
      <c r="E29" s="10">
        <f>SUM(D29*100/C29)</f>
        <v>32.760873767639666</v>
      </c>
    </row>
    <row r="30" spans="1:5" ht="14.25" customHeight="1">
      <c r="A30" s="16" t="s">
        <v>39</v>
      </c>
      <c r="B30" s="15" t="s">
        <v>38</v>
      </c>
      <c r="C30" s="14">
        <v>212.57</v>
      </c>
      <c r="D30" s="14">
        <v>212.57</v>
      </c>
      <c r="E30" s="10">
        <v>0</v>
      </c>
    </row>
    <row r="31" spans="1:5" ht="15">
      <c r="A31" s="21" t="s">
        <v>37</v>
      </c>
      <c r="B31" s="20" t="s">
        <v>36</v>
      </c>
      <c r="C31" s="19">
        <f>SUM(C32:C33)</f>
        <v>433</v>
      </c>
      <c r="D31" s="19">
        <f>SUM(D32:D33)</f>
        <v>237.81</v>
      </c>
      <c r="E31" s="18">
        <f>SUM(D31/C31*100)</f>
        <v>54.921478060046191</v>
      </c>
    </row>
    <row r="32" spans="1:5" ht="15" customHeight="1">
      <c r="A32" s="16" t="s">
        <v>35</v>
      </c>
      <c r="B32" s="15" t="s">
        <v>34</v>
      </c>
      <c r="C32" s="14">
        <v>200</v>
      </c>
      <c r="D32" s="14">
        <v>0</v>
      </c>
      <c r="E32" s="10">
        <v>0</v>
      </c>
    </row>
    <row r="33" spans="1:5" ht="15" customHeight="1">
      <c r="A33" s="16" t="s">
        <v>33</v>
      </c>
      <c r="B33" s="15" t="s">
        <v>32</v>
      </c>
      <c r="C33" s="14">
        <v>233</v>
      </c>
      <c r="D33" s="14">
        <v>237.81</v>
      </c>
      <c r="E33" s="10">
        <f>SUM(D33*100/C33)</f>
        <v>102.06437768240343</v>
      </c>
    </row>
    <row r="34" spans="1:5" ht="15" customHeight="1">
      <c r="A34" s="21" t="s">
        <v>31</v>
      </c>
      <c r="B34" s="20" t="s">
        <v>30</v>
      </c>
      <c r="C34" s="19">
        <v>1030.18</v>
      </c>
      <c r="D34" s="19">
        <v>404.27</v>
      </c>
      <c r="E34" s="18">
        <f>SUM(D34/C34*100)</f>
        <v>39.242656623114399</v>
      </c>
    </row>
    <row r="35" spans="1:5" ht="15">
      <c r="A35" s="21" t="s">
        <v>29</v>
      </c>
      <c r="B35" s="20" t="s">
        <v>23</v>
      </c>
      <c r="C35" s="19">
        <f>SUM(C36:C38)</f>
        <v>0</v>
      </c>
      <c r="D35" s="19">
        <f>SUM(D36:D38)</f>
        <v>0</v>
      </c>
      <c r="E35" s="18">
        <v>0</v>
      </c>
    </row>
    <row r="36" spans="1:5" ht="15">
      <c r="A36" s="16" t="s">
        <v>28</v>
      </c>
      <c r="B36" s="15" t="s">
        <v>27</v>
      </c>
      <c r="C36" s="14">
        <v>0</v>
      </c>
      <c r="D36" s="14">
        <v>0</v>
      </c>
      <c r="E36" s="10">
        <v>0</v>
      </c>
    </row>
    <row r="37" spans="1:5" ht="14.25" customHeight="1">
      <c r="A37" s="16" t="s">
        <v>26</v>
      </c>
      <c r="B37" s="15" t="s">
        <v>25</v>
      </c>
      <c r="C37" s="14">
        <v>0</v>
      </c>
      <c r="D37" s="14">
        <v>0</v>
      </c>
      <c r="E37" s="10">
        <v>0</v>
      </c>
    </row>
    <row r="38" spans="1:5" ht="15">
      <c r="A38" s="16" t="s">
        <v>24</v>
      </c>
      <c r="B38" s="15" t="s">
        <v>23</v>
      </c>
      <c r="C38" s="14">
        <v>0</v>
      </c>
      <c r="D38" s="14">
        <v>0</v>
      </c>
      <c r="E38" s="10">
        <v>0</v>
      </c>
    </row>
    <row r="39" spans="1:5" ht="15.75" customHeight="1">
      <c r="A39" s="25" t="s">
        <v>22</v>
      </c>
      <c r="B39" s="24" t="s">
        <v>21</v>
      </c>
      <c r="C39" s="23">
        <f>C40+C47+C48+C46</f>
        <v>507016.82</v>
      </c>
      <c r="D39" s="23">
        <f>D40+D47+D48+D46</f>
        <v>194469.58000000002</v>
      </c>
      <c r="E39" s="22">
        <f>SUM(D39/C39*100)</f>
        <v>38.355646662767526</v>
      </c>
    </row>
    <row r="40" spans="1:5" ht="15.75" customHeight="1">
      <c r="A40" s="21" t="s">
        <v>20</v>
      </c>
      <c r="B40" s="20" t="s">
        <v>19</v>
      </c>
      <c r="C40" s="19">
        <f>SUM(C41:C45)</f>
        <v>507506.03</v>
      </c>
      <c r="D40" s="19">
        <f>SUM(D41:D45)</f>
        <v>194940.53</v>
      </c>
      <c r="E40" s="18">
        <f>SUM(D40/C40*100)</f>
        <v>38.41147069720531</v>
      </c>
    </row>
    <row r="41" spans="1:5" ht="15">
      <c r="A41" s="17" t="s">
        <v>18</v>
      </c>
      <c r="B41" s="15" t="s">
        <v>17</v>
      </c>
      <c r="C41" s="14">
        <v>183194.7</v>
      </c>
      <c r="D41" s="14">
        <v>85036.9</v>
      </c>
      <c r="E41" s="10">
        <f>D41/C41*100</f>
        <v>46.418864737899071</v>
      </c>
    </row>
    <row r="42" spans="1:5" ht="15">
      <c r="A42" s="16" t="s">
        <v>16</v>
      </c>
      <c r="B42" s="15" t="s">
        <v>15</v>
      </c>
      <c r="C42" s="14">
        <v>60318.49</v>
      </c>
      <c r="D42" s="14">
        <v>10689.36</v>
      </c>
      <c r="E42" s="10">
        <f>D42/C42*100</f>
        <v>17.721531159019399</v>
      </c>
    </row>
    <row r="43" spans="1:5" ht="15">
      <c r="A43" s="16" t="s">
        <v>14</v>
      </c>
      <c r="B43" s="15" t="s">
        <v>13</v>
      </c>
      <c r="C43" s="14">
        <v>227973.84</v>
      </c>
      <c r="D43" s="14">
        <v>90167.89</v>
      </c>
      <c r="E43" s="10">
        <f>D43/C43*100</f>
        <v>39.551858230751392</v>
      </c>
    </row>
    <row r="44" spans="1:5" ht="15">
      <c r="A44" s="16" t="s">
        <v>12</v>
      </c>
      <c r="B44" s="15" t="s">
        <v>11</v>
      </c>
      <c r="C44" s="14">
        <v>36019</v>
      </c>
      <c r="D44" s="14">
        <v>9046.3799999999992</v>
      </c>
      <c r="E44" s="10">
        <f>D44/C44*100</f>
        <v>25.115577889447234</v>
      </c>
    </row>
    <row r="45" spans="1:5" ht="15">
      <c r="A45" s="16" t="s">
        <v>10</v>
      </c>
      <c r="B45" s="15" t="s">
        <v>9</v>
      </c>
      <c r="C45" s="14">
        <v>0</v>
      </c>
      <c r="D45" s="14">
        <v>0</v>
      </c>
      <c r="E45" s="10">
        <v>0</v>
      </c>
    </row>
    <row r="46" spans="1:5" ht="15">
      <c r="A46" s="16" t="s">
        <v>8</v>
      </c>
      <c r="B46" s="15" t="s">
        <v>7</v>
      </c>
      <c r="C46" s="14">
        <v>0</v>
      </c>
      <c r="D46" s="14">
        <v>18.260000000000002</v>
      </c>
      <c r="E46" s="10">
        <v>0</v>
      </c>
    </row>
    <row r="47" spans="1:5" ht="15.75" customHeight="1">
      <c r="A47" s="16" t="s">
        <v>6</v>
      </c>
      <c r="B47" s="15" t="s">
        <v>5</v>
      </c>
      <c r="C47" s="14">
        <v>0</v>
      </c>
      <c r="D47" s="14">
        <v>0</v>
      </c>
      <c r="E47" s="10">
        <v>0</v>
      </c>
    </row>
    <row r="48" spans="1:5" ht="14.25" customHeight="1">
      <c r="A48" s="13" t="s">
        <v>4</v>
      </c>
      <c r="B48" s="12" t="s">
        <v>3</v>
      </c>
      <c r="C48" s="11">
        <v>-489.21</v>
      </c>
      <c r="D48" s="11">
        <v>-489.21</v>
      </c>
      <c r="E48" s="10">
        <v>0</v>
      </c>
    </row>
    <row r="49" spans="1:5" ht="14.25">
      <c r="A49" s="9"/>
      <c r="B49" s="8" t="s">
        <v>2</v>
      </c>
      <c r="C49" s="7">
        <f>SUM(C5+C39)</f>
        <v>534152.73</v>
      </c>
      <c r="D49" s="7">
        <f>SUM(D5+D39)</f>
        <v>204044.14</v>
      </c>
      <c r="E49" s="6">
        <f>SUM(D49/C49*100)</f>
        <v>38.19958759735254</v>
      </c>
    </row>
    <row r="50" spans="1:5" ht="15.75" thickBot="1">
      <c r="A50" s="5"/>
      <c r="B50" s="4" t="s">
        <v>1</v>
      </c>
      <c r="C50" s="3">
        <f>SUM(C5)</f>
        <v>27135.910000000003</v>
      </c>
      <c r="D50" s="3">
        <f>SUM(D5)</f>
        <v>9574.56</v>
      </c>
      <c r="E50" s="2">
        <f>SUM(D50/C50*100)</f>
        <v>35.28372551353538</v>
      </c>
    </row>
    <row r="51" spans="1:5">
      <c r="A51" s="1" t="s">
        <v>0</v>
      </c>
      <c r="B51" s="1"/>
      <c r="C51" s="1"/>
      <c r="D51" s="1"/>
      <c r="E51" s="1"/>
    </row>
  </sheetData>
  <mergeCells count="1">
    <mergeCell ref="A1:E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X106"/>
  <sheetViews>
    <sheetView view="pageBreakPreview" zoomScaleNormal="100" zoomScaleSheetLayoutView="100" workbookViewId="0">
      <pane ySplit="6" topLeftCell="A7" activePane="bottomLeft" state="frozen"/>
      <selection pane="bottomLeft" activeCell="A3" sqref="A3:F3"/>
    </sheetView>
  </sheetViews>
  <sheetFormatPr defaultRowHeight="12.75"/>
  <cols>
    <col min="1" max="1" width="52.42578125" style="41" customWidth="1"/>
    <col min="2" max="2" width="10.7109375" style="42" customWidth="1"/>
    <col min="3" max="3" width="7" hidden="1" customWidth="1"/>
    <col min="4" max="4" width="11" customWidth="1"/>
    <col min="5" max="5" width="0.140625" style="44" hidden="1" customWidth="1"/>
    <col min="6" max="6" width="10.85546875" style="44" customWidth="1"/>
    <col min="7" max="7" width="9.5703125" customWidth="1"/>
    <col min="16" max="16" width="7.42578125" customWidth="1"/>
  </cols>
  <sheetData>
    <row r="1" spans="1:16" hidden="1">
      <c r="C1" t="s">
        <v>95</v>
      </c>
      <c r="D1" s="43" t="s">
        <v>96</v>
      </c>
      <c r="E1" s="43"/>
      <c r="F1" s="43"/>
    </row>
    <row r="2" spans="1:16" ht="6" customHeight="1"/>
    <row r="3" spans="1:16">
      <c r="A3" s="45" t="s">
        <v>97</v>
      </c>
      <c r="B3" s="46"/>
      <c r="C3" s="45"/>
      <c r="D3" s="45"/>
      <c r="E3" s="45"/>
      <c r="F3" s="45"/>
    </row>
    <row r="4" spans="1:16">
      <c r="A4" s="45" t="s">
        <v>98</v>
      </c>
      <c r="B4" s="46"/>
      <c r="C4" s="45"/>
      <c r="D4" s="45"/>
      <c r="E4" s="45"/>
      <c r="F4" s="45"/>
    </row>
    <row r="5" spans="1:16" ht="10.5" customHeight="1">
      <c r="A5" s="47"/>
      <c r="B5" s="48"/>
      <c r="C5" s="49"/>
      <c r="D5" s="49"/>
      <c r="E5" s="50"/>
      <c r="F5" s="50"/>
    </row>
    <row r="6" spans="1:16" s="54" customFormat="1" ht="43.5" customHeight="1">
      <c r="A6" s="51"/>
      <c r="B6" s="52" t="s">
        <v>99</v>
      </c>
      <c r="C6" s="52" t="s">
        <v>100</v>
      </c>
      <c r="D6" s="52" t="s">
        <v>101</v>
      </c>
      <c r="E6" s="53" t="s">
        <v>102</v>
      </c>
      <c r="F6" s="53" t="s">
        <v>103</v>
      </c>
    </row>
    <row r="7" spans="1:16" s="61" customFormat="1">
      <c r="A7" s="55" t="s">
        <v>104</v>
      </c>
      <c r="B7" s="56"/>
      <c r="C7" s="57"/>
      <c r="D7" s="57"/>
      <c r="E7" s="58"/>
      <c r="F7" s="58"/>
      <c r="G7" s="59"/>
      <c r="H7" s="59"/>
      <c r="I7" s="59"/>
      <c r="J7" s="59"/>
      <c r="K7" s="59"/>
      <c r="L7" s="60"/>
      <c r="M7" s="60"/>
      <c r="N7" s="60"/>
      <c r="O7" s="60"/>
      <c r="P7" s="60"/>
    </row>
    <row r="8" spans="1:16" s="67" customFormat="1" ht="14.25" customHeight="1">
      <c r="A8" s="62" t="s">
        <v>105</v>
      </c>
      <c r="B8" s="63">
        <f>B11+B13+B15+B18+B19+B22+B23</f>
        <v>50385</v>
      </c>
      <c r="C8" s="63">
        <f>C11+C13+C15+C18+C19+C22+C23</f>
        <v>0</v>
      </c>
      <c r="D8" s="63">
        <f>D11+D13+D15+D18+D19+D22+D23</f>
        <v>17401.2</v>
      </c>
      <c r="E8" s="64" t="e">
        <f>D8*100/C8</f>
        <v>#DIV/0!</v>
      </c>
      <c r="F8" s="64">
        <f t="shared" ref="F8:F21" si="0">D8/B8*100</f>
        <v>34.536469187258113</v>
      </c>
      <c r="G8" s="65"/>
      <c r="H8" s="65"/>
      <c r="I8" s="65"/>
      <c r="J8" s="65"/>
      <c r="K8" s="65"/>
      <c r="L8" s="66"/>
      <c r="M8" s="66"/>
      <c r="N8" s="66"/>
      <c r="O8" s="66"/>
      <c r="P8" s="66"/>
    </row>
    <row r="9" spans="1:16" ht="16.5" hidden="1" customHeight="1">
      <c r="A9" s="68" t="s">
        <v>106</v>
      </c>
      <c r="B9" s="69"/>
      <c r="C9" s="69"/>
      <c r="D9" s="69"/>
      <c r="E9" s="70" t="e">
        <f>E12+E14+E16+E20+E24</f>
        <v>#DIV/0!</v>
      </c>
      <c r="F9" s="71" t="e">
        <f>D9/B9*100</f>
        <v>#DIV/0!</v>
      </c>
      <c r="L9" s="72"/>
      <c r="M9" s="72"/>
      <c r="N9" s="72"/>
      <c r="O9" s="72"/>
      <c r="P9" s="72"/>
    </row>
    <row r="10" spans="1:16" ht="15.75" hidden="1" customHeight="1">
      <c r="A10" s="68" t="s">
        <v>107</v>
      </c>
      <c r="B10" s="70">
        <f>B17+B25</f>
        <v>0</v>
      </c>
      <c r="C10" s="70">
        <f>C17+C25</f>
        <v>0</v>
      </c>
      <c r="D10" s="70">
        <f>D17+D25</f>
        <v>0</v>
      </c>
      <c r="E10" s="73" t="e">
        <f>#REF!+E17+#REF!</f>
        <v>#REF!</v>
      </c>
      <c r="F10" s="71" t="e">
        <f t="shared" si="0"/>
        <v>#DIV/0!</v>
      </c>
    </row>
    <row r="11" spans="1:16" s="49" customFormat="1" ht="38.25">
      <c r="A11" s="74" t="s">
        <v>108</v>
      </c>
      <c r="B11" s="75">
        <v>1022.1</v>
      </c>
      <c r="C11" s="76"/>
      <c r="D11" s="77">
        <v>338.2</v>
      </c>
      <c r="E11" s="77" t="e">
        <f t="shared" ref="E11:E25" si="1">D11*100/C11</f>
        <v>#DIV/0!</v>
      </c>
      <c r="F11" s="71">
        <f t="shared" si="0"/>
        <v>33.088738870951964</v>
      </c>
    </row>
    <row r="12" spans="1:16" ht="12" hidden="1" customHeight="1">
      <c r="A12" s="68" t="s">
        <v>106</v>
      </c>
      <c r="B12" s="78"/>
      <c r="C12" s="79"/>
      <c r="D12" s="73"/>
      <c r="E12" s="80" t="e">
        <f t="shared" si="1"/>
        <v>#DIV/0!</v>
      </c>
      <c r="F12" s="71" t="e">
        <f t="shared" si="0"/>
        <v>#DIV/0!</v>
      </c>
    </row>
    <row r="13" spans="1:16" s="49" customFormat="1" ht="51">
      <c r="A13" s="74" t="s">
        <v>109</v>
      </c>
      <c r="B13" s="81" t="s">
        <v>110</v>
      </c>
      <c r="C13" s="76"/>
      <c r="D13" s="77">
        <v>1384.6</v>
      </c>
      <c r="E13" s="77" t="e">
        <f t="shared" si="1"/>
        <v>#DIV/0!</v>
      </c>
      <c r="F13" s="71">
        <f t="shared" si="0"/>
        <v>42.118391433959964</v>
      </c>
    </row>
    <row r="14" spans="1:16" ht="12" hidden="1" customHeight="1">
      <c r="A14" s="68" t="s">
        <v>106</v>
      </c>
      <c r="B14" s="78"/>
      <c r="C14" s="79"/>
      <c r="D14" s="73"/>
      <c r="E14" s="77" t="e">
        <f t="shared" si="1"/>
        <v>#DIV/0!</v>
      </c>
      <c r="F14" s="71" t="e">
        <f t="shared" si="0"/>
        <v>#DIV/0!</v>
      </c>
    </row>
    <row r="15" spans="1:16" s="49" customFormat="1" ht="52.5" customHeight="1">
      <c r="A15" s="74" t="s">
        <v>111</v>
      </c>
      <c r="B15" s="81" t="s">
        <v>112</v>
      </c>
      <c r="C15" s="76"/>
      <c r="D15" s="77">
        <v>6409.9</v>
      </c>
      <c r="E15" s="77" t="e">
        <f t="shared" si="1"/>
        <v>#DIV/0!</v>
      </c>
      <c r="F15" s="71">
        <f t="shared" si="0"/>
        <v>31.274975238225348</v>
      </c>
    </row>
    <row r="16" spans="1:16" hidden="1">
      <c r="A16" s="68" t="s">
        <v>106</v>
      </c>
      <c r="B16" s="78"/>
      <c r="C16" s="79"/>
      <c r="D16" s="79"/>
      <c r="E16" s="80" t="e">
        <f t="shared" si="1"/>
        <v>#DIV/0!</v>
      </c>
      <c r="F16" s="71" t="e">
        <f t="shared" si="0"/>
        <v>#DIV/0!</v>
      </c>
    </row>
    <row r="17" spans="1:16" hidden="1">
      <c r="A17" s="68" t="s">
        <v>107</v>
      </c>
      <c r="B17" s="78"/>
      <c r="C17" s="79"/>
      <c r="D17" s="79"/>
      <c r="E17" s="80" t="e">
        <f t="shared" si="1"/>
        <v>#DIV/0!</v>
      </c>
      <c r="F17" s="71" t="e">
        <f t="shared" si="0"/>
        <v>#DIV/0!</v>
      </c>
    </row>
    <row r="18" spans="1:16" s="49" customFormat="1">
      <c r="A18" s="74" t="s">
        <v>113</v>
      </c>
      <c r="B18" s="81" t="s">
        <v>114</v>
      </c>
      <c r="C18" s="76"/>
      <c r="D18" s="76"/>
      <c r="E18" s="77" t="e">
        <f t="shared" si="1"/>
        <v>#DIV/0!</v>
      </c>
      <c r="F18" s="71">
        <f t="shared" si="0"/>
        <v>0</v>
      </c>
    </row>
    <row r="19" spans="1:16" s="49" customFormat="1" ht="39" customHeight="1">
      <c r="A19" s="74" t="s">
        <v>115</v>
      </c>
      <c r="B19" s="81" t="s">
        <v>116</v>
      </c>
      <c r="C19" s="76"/>
      <c r="D19" s="77">
        <v>2244.1999999999998</v>
      </c>
      <c r="E19" s="77" t="e">
        <f t="shared" si="1"/>
        <v>#DIV/0!</v>
      </c>
      <c r="F19" s="71">
        <f t="shared" si="0"/>
        <v>36.277520933691115</v>
      </c>
    </row>
    <row r="20" spans="1:16" hidden="1">
      <c r="A20" s="68" t="s">
        <v>106</v>
      </c>
      <c r="B20" s="78"/>
      <c r="C20" s="79"/>
      <c r="D20" s="79"/>
      <c r="E20" s="80" t="e">
        <f t="shared" si="1"/>
        <v>#DIV/0!</v>
      </c>
      <c r="F20" s="71" t="e">
        <f t="shared" si="0"/>
        <v>#DIV/0!</v>
      </c>
    </row>
    <row r="21" spans="1:16" s="49" customFormat="1" ht="26.25" hidden="1" customHeight="1">
      <c r="A21" s="74" t="s">
        <v>117</v>
      </c>
      <c r="B21" s="81"/>
      <c r="C21" s="76"/>
      <c r="D21" s="76"/>
      <c r="E21" s="77" t="e">
        <f t="shared" si="1"/>
        <v>#DIV/0!</v>
      </c>
      <c r="F21" s="71" t="e">
        <f t="shared" si="0"/>
        <v>#DIV/0!</v>
      </c>
    </row>
    <row r="22" spans="1:16" s="49" customFormat="1">
      <c r="A22" s="74" t="s">
        <v>118</v>
      </c>
      <c r="B22" s="81" t="s">
        <v>119</v>
      </c>
      <c r="C22" s="76"/>
      <c r="D22" s="76"/>
      <c r="E22" s="77" t="e">
        <f t="shared" si="1"/>
        <v>#DIV/0!</v>
      </c>
      <c r="F22" s="71">
        <f>D22/B22*100</f>
        <v>0</v>
      </c>
    </row>
    <row r="23" spans="1:16" s="49" customFormat="1">
      <c r="A23" s="74" t="s">
        <v>120</v>
      </c>
      <c r="B23" s="81" t="s">
        <v>121</v>
      </c>
      <c r="C23" s="76"/>
      <c r="D23" s="76">
        <v>7024.3</v>
      </c>
      <c r="E23" s="77" t="e">
        <f t="shared" si="1"/>
        <v>#DIV/0!</v>
      </c>
      <c r="F23" s="71">
        <f>D23/B23*100</f>
        <v>36.524212376312271</v>
      </c>
    </row>
    <row r="24" spans="1:16" ht="15" hidden="1" customHeight="1">
      <c r="A24" s="68" t="s">
        <v>106</v>
      </c>
      <c r="B24" s="78"/>
      <c r="C24" s="79"/>
      <c r="D24" s="79"/>
      <c r="E24" s="80" t="e">
        <f t="shared" si="1"/>
        <v>#DIV/0!</v>
      </c>
      <c r="F24" s="71" t="e">
        <f>D24/B24*100</f>
        <v>#DIV/0!</v>
      </c>
    </row>
    <row r="25" spans="1:16" ht="15" hidden="1" customHeight="1">
      <c r="A25" s="68" t="s">
        <v>107</v>
      </c>
      <c r="B25" s="78"/>
      <c r="C25" s="79"/>
      <c r="D25" s="79"/>
      <c r="E25" s="80" t="e">
        <f t="shared" si="1"/>
        <v>#DIV/0!</v>
      </c>
      <c r="F25" s="71" t="e">
        <f>D25/B25*100</f>
        <v>#DIV/0!</v>
      </c>
    </row>
    <row r="26" spans="1:16">
      <c r="A26" s="55" t="s">
        <v>122</v>
      </c>
      <c r="B26" s="56"/>
      <c r="C26" s="82"/>
      <c r="D26" s="82"/>
      <c r="E26" s="82"/>
      <c r="F26" s="82"/>
    </row>
    <row r="27" spans="1:16">
      <c r="A27" s="83" t="s">
        <v>123</v>
      </c>
      <c r="B27" s="84" t="str">
        <f>B28</f>
        <v>780,7</v>
      </c>
      <c r="C27" s="84">
        <f>C28</f>
        <v>0</v>
      </c>
      <c r="D27" s="85">
        <f>D28</f>
        <v>326.89999999999998</v>
      </c>
      <c r="E27" s="86" t="e">
        <f>D27*100/C27</f>
        <v>#DIV/0!</v>
      </c>
      <c r="F27" s="64">
        <f>D27/B27*100</f>
        <v>41.872678365569357</v>
      </c>
    </row>
    <row r="28" spans="1:16">
      <c r="A28" s="74" t="s">
        <v>124</v>
      </c>
      <c r="B28" s="78" t="s">
        <v>125</v>
      </c>
      <c r="C28" s="79"/>
      <c r="D28" s="79">
        <v>326.89999999999998</v>
      </c>
      <c r="E28" s="80"/>
      <c r="F28" s="87">
        <f>D28/B28*100</f>
        <v>41.872678365569357</v>
      </c>
    </row>
    <row r="29" spans="1:16" hidden="1">
      <c r="A29" s="68" t="s">
        <v>126</v>
      </c>
      <c r="B29" s="78"/>
      <c r="C29" s="79"/>
      <c r="D29" s="79"/>
      <c r="E29" s="80"/>
      <c r="F29" s="71"/>
    </row>
    <row r="30" spans="1:16" s="89" customFormat="1" ht="25.5">
      <c r="A30" s="55" t="s">
        <v>127</v>
      </c>
      <c r="B30" s="56"/>
      <c r="C30" s="82"/>
      <c r="D30" s="82"/>
      <c r="E30" s="88"/>
      <c r="F30" s="88"/>
      <c r="G30" s="72"/>
      <c r="H30" s="72"/>
      <c r="I30" s="72"/>
      <c r="J30" s="72"/>
      <c r="K30" s="72"/>
      <c r="L30" s="72"/>
      <c r="M30" s="72"/>
      <c r="N30" s="72"/>
      <c r="O30" s="72"/>
      <c r="P30" s="72"/>
    </row>
    <row r="31" spans="1:16" s="67" customFormat="1" ht="25.5">
      <c r="A31" s="90" t="s">
        <v>128</v>
      </c>
      <c r="B31" s="85">
        <f>B32+B34</f>
        <v>2455.6</v>
      </c>
      <c r="C31" s="85">
        <f>C32+C34</f>
        <v>0</v>
      </c>
      <c r="D31" s="85">
        <f>D32+D34</f>
        <v>1150</v>
      </c>
      <c r="E31" s="64" t="e">
        <f>D31*100/C31</f>
        <v>#DIV/0!</v>
      </c>
      <c r="F31" s="64">
        <f>D31/B31*100</f>
        <v>46.831731552370094</v>
      </c>
      <c r="G31" s="66"/>
      <c r="H31" s="66"/>
      <c r="I31" s="66"/>
      <c r="J31" s="66"/>
      <c r="K31" s="66"/>
      <c r="L31" s="66"/>
      <c r="M31" s="66"/>
      <c r="N31" s="66"/>
      <c r="O31" s="66"/>
      <c r="P31" s="66"/>
    </row>
    <row r="32" spans="1:16" s="67" customFormat="1" ht="43.5" customHeight="1">
      <c r="A32" s="91" t="s">
        <v>129</v>
      </c>
      <c r="B32" s="92" t="s">
        <v>130</v>
      </c>
      <c r="C32" s="92"/>
      <c r="D32" s="92" t="s">
        <v>131</v>
      </c>
      <c r="E32" s="87"/>
      <c r="F32" s="87">
        <f>D32/B32*100</f>
        <v>41.160034251205545</v>
      </c>
      <c r="G32" s="66"/>
      <c r="H32" s="66"/>
      <c r="I32" s="66"/>
      <c r="J32" s="66"/>
      <c r="K32" s="66"/>
      <c r="L32" s="66"/>
      <c r="M32" s="66"/>
      <c r="N32" s="66"/>
      <c r="O32" s="66"/>
      <c r="P32" s="66"/>
    </row>
    <row r="33" spans="1:16" s="49" customFormat="1" ht="17.25" hidden="1" customHeight="1">
      <c r="A33" s="68" t="s">
        <v>106</v>
      </c>
      <c r="B33" s="78"/>
      <c r="C33" s="93"/>
      <c r="D33" s="94"/>
      <c r="E33" s="77" t="e">
        <f>D33*100/C33</f>
        <v>#DIV/0!</v>
      </c>
      <c r="F33" s="87" t="e">
        <f>D33/B33*100</f>
        <v>#DIV/0!</v>
      </c>
      <c r="G33" s="66"/>
      <c r="H33" s="66"/>
      <c r="I33" s="66"/>
      <c r="J33" s="66"/>
      <c r="K33" s="66"/>
      <c r="L33" s="66"/>
      <c r="M33" s="66"/>
      <c r="N33" s="66"/>
      <c r="O33" s="66"/>
      <c r="P33" s="66"/>
    </row>
    <row r="34" spans="1:16" s="49" customFormat="1" ht="17.25" customHeight="1">
      <c r="A34" s="74" t="s">
        <v>132</v>
      </c>
      <c r="B34" s="78" t="s">
        <v>133</v>
      </c>
      <c r="C34" s="93"/>
      <c r="D34" s="93">
        <v>236.7</v>
      </c>
      <c r="E34" s="77"/>
      <c r="F34" s="87">
        <f>D34/B34*100</f>
        <v>100</v>
      </c>
      <c r="G34" s="66"/>
      <c r="H34" s="66"/>
      <c r="I34" s="66"/>
      <c r="J34" s="66"/>
      <c r="K34" s="66"/>
      <c r="L34" s="66"/>
      <c r="M34" s="66"/>
      <c r="N34" s="66"/>
      <c r="O34" s="66"/>
      <c r="P34" s="66"/>
    </row>
    <row r="35" spans="1:16" s="61" customFormat="1">
      <c r="A35" s="55" t="s">
        <v>134</v>
      </c>
      <c r="B35" s="56"/>
      <c r="C35" s="57"/>
      <c r="D35" s="57"/>
      <c r="E35" s="88"/>
      <c r="F35" s="88"/>
      <c r="G35" s="60"/>
      <c r="H35" s="60"/>
      <c r="I35" s="60"/>
      <c r="J35" s="60"/>
      <c r="K35" s="60"/>
      <c r="L35" s="60"/>
      <c r="M35" s="60"/>
      <c r="N35" s="60"/>
      <c r="O35" s="60"/>
      <c r="P35" s="60"/>
    </row>
    <row r="36" spans="1:16" s="67" customFormat="1" ht="13.5" customHeight="1">
      <c r="A36" s="90" t="s">
        <v>135</v>
      </c>
      <c r="B36" s="85">
        <f>B37+B39+B40+B41+B42</f>
        <v>47931.600000000006</v>
      </c>
      <c r="C36" s="85">
        <f>C37+C39+C40+C41+C42</f>
        <v>0</v>
      </c>
      <c r="D36" s="85">
        <f>D37+D39+D40+D41+D42</f>
        <v>11560.3</v>
      </c>
      <c r="E36" s="64" t="e">
        <f t="shared" ref="E36:E42" si="2">D36*100/C36</f>
        <v>#DIV/0!</v>
      </c>
      <c r="F36" s="64">
        <f t="shared" ref="F36:F42" si="3">D36/B36*100</f>
        <v>24.118326949235993</v>
      </c>
      <c r="G36" s="66"/>
      <c r="H36" s="66"/>
      <c r="I36" s="66"/>
      <c r="J36" s="66"/>
      <c r="K36" s="66"/>
      <c r="L36" s="66"/>
      <c r="M36" s="66"/>
      <c r="N36" s="66"/>
      <c r="O36" s="66"/>
      <c r="P36" s="66"/>
    </row>
    <row r="37" spans="1:16" s="49" customFormat="1" ht="16.5" customHeight="1">
      <c r="A37" s="74" t="s">
        <v>136</v>
      </c>
      <c r="B37" s="81" t="s">
        <v>137</v>
      </c>
      <c r="C37" s="76"/>
      <c r="D37" s="77">
        <v>876.3</v>
      </c>
      <c r="E37" s="77" t="e">
        <f t="shared" si="2"/>
        <v>#DIV/0!</v>
      </c>
      <c r="F37" s="71">
        <f t="shared" si="3"/>
        <v>26.861416791833982</v>
      </c>
      <c r="G37" s="65"/>
      <c r="H37" s="65"/>
      <c r="I37" s="65"/>
      <c r="J37" s="65"/>
      <c r="K37" s="65"/>
      <c r="L37" s="65"/>
    </row>
    <row r="38" spans="1:16" hidden="1">
      <c r="A38" s="68" t="s">
        <v>106</v>
      </c>
      <c r="B38" s="78"/>
      <c r="C38" s="79"/>
      <c r="D38" s="79"/>
      <c r="E38" s="80" t="e">
        <f t="shared" si="2"/>
        <v>#DIV/0!</v>
      </c>
      <c r="F38" s="71" t="e">
        <f t="shared" si="3"/>
        <v>#DIV/0!</v>
      </c>
      <c r="G38" s="95"/>
      <c r="H38" s="95"/>
      <c r="I38" s="95"/>
      <c r="J38" s="95"/>
      <c r="K38" s="95"/>
      <c r="L38" s="95"/>
    </row>
    <row r="39" spans="1:16" s="49" customFormat="1" ht="13.5" customHeight="1">
      <c r="A39" s="74" t="s">
        <v>138</v>
      </c>
      <c r="B39" s="81" t="s">
        <v>139</v>
      </c>
      <c r="C39" s="76"/>
      <c r="D39" s="76">
        <v>2330.4</v>
      </c>
      <c r="E39" s="77" t="e">
        <f t="shared" si="2"/>
        <v>#DIV/0!</v>
      </c>
      <c r="F39" s="71">
        <f t="shared" si="3"/>
        <v>23.847972246952999</v>
      </c>
      <c r="G39" s="65"/>
      <c r="H39" s="65"/>
      <c r="I39" s="65"/>
      <c r="J39" s="65"/>
      <c r="K39" s="65"/>
      <c r="L39" s="65"/>
    </row>
    <row r="40" spans="1:16" s="49" customFormat="1" ht="13.5" customHeight="1">
      <c r="A40" s="74" t="s">
        <v>140</v>
      </c>
      <c r="B40" s="81" t="s">
        <v>141</v>
      </c>
      <c r="C40" s="76"/>
      <c r="D40" s="77">
        <v>986.3</v>
      </c>
      <c r="E40" s="77" t="e">
        <f t="shared" si="2"/>
        <v>#DIV/0!</v>
      </c>
      <c r="F40" s="71">
        <f t="shared" si="3"/>
        <v>10.093123209169054</v>
      </c>
      <c r="G40" s="65"/>
      <c r="H40" s="65"/>
      <c r="I40" s="65"/>
      <c r="J40" s="65"/>
      <c r="K40" s="65"/>
      <c r="L40" s="65"/>
    </row>
    <row r="41" spans="1:16" s="49" customFormat="1" ht="13.5" customHeight="1">
      <c r="A41" s="74" t="s">
        <v>142</v>
      </c>
      <c r="B41" s="81" t="s">
        <v>143</v>
      </c>
      <c r="C41" s="76"/>
      <c r="D41" s="77"/>
      <c r="E41" s="77"/>
      <c r="F41" s="71">
        <f t="shared" si="3"/>
        <v>0</v>
      </c>
      <c r="G41" s="65"/>
      <c r="H41" s="65"/>
      <c r="I41" s="65"/>
      <c r="J41" s="65"/>
      <c r="K41" s="65"/>
      <c r="L41" s="65"/>
    </row>
    <row r="42" spans="1:16" s="49" customFormat="1">
      <c r="A42" s="74" t="s">
        <v>144</v>
      </c>
      <c r="B42" s="81" t="s">
        <v>145</v>
      </c>
      <c r="C42" s="76"/>
      <c r="D42" s="76">
        <v>7367.3</v>
      </c>
      <c r="E42" s="77" t="e">
        <f t="shared" si="2"/>
        <v>#DIV/0!</v>
      </c>
      <c r="F42" s="71">
        <f t="shared" si="3"/>
        <v>33.076674418813475</v>
      </c>
      <c r="G42" s="65"/>
      <c r="H42" s="65"/>
      <c r="I42" s="65"/>
      <c r="J42" s="65"/>
      <c r="K42" s="65"/>
      <c r="L42" s="65"/>
    </row>
    <row r="43" spans="1:16" s="61" customFormat="1">
      <c r="A43" s="55" t="s">
        <v>146</v>
      </c>
      <c r="B43" s="56"/>
      <c r="C43" s="57"/>
      <c r="D43" s="57"/>
      <c r="E43" s="88"/>
      <c r="F43" s="96"/>
      <c r="G43" s="59"/>
      <c r="H43" s="59"/>
      <c r="I43" s="59"/>
      <c r="J43" s="59"/>
      <c r="K43" s="59"/>
      <c r="L43" s="59"/>
    </row>
    <row r="44" spans="1:16" s="67" customFormat="1" ht="18" customHeight="1">
      <c r="A44" s="90" t="s">
        <v>147</v>
      </c>
      <c r="B44" s="64">
        <f>B45+B46+B47+B48</f>
        <v>14131.899999999998</v>
      </c>
      <c r="C44" s="64">
        <f>C45+C46+C47+C48</f>
        <v>0</v>
      </c>
      <c r="D44" s="64">
        <f>D45+D46+D47+D48</f>
        <v>2012.5</v>
      </c>
      <c r="E44" s="64" t="e">
        <f>D44*100/C44</f>
        <v>#DIV/0!</v>
      </c>
      <c r="F44" s="64">
        <f t="shared" ref="F44:F49" si="4">D44/B44*100</f>
        <v>14.240831027674981</v>
      </c>
      <c r="G44" s="65"/>
      <c r="H44" s="65"/>
      <c r="I44" s="65"/>
      <c r="J44" s="65"/>
      <c r="K44" s="65"/>
      <c r="L44" s="65"/>
    </row>
    <row r="45" spans="1:16" s="65" customFormat="1">
      <c r="A45" s="97" t="s">
        <v>148</v>
      </c>
      <c r="B45" s="98" t="s">
        <v>149</v>
      </c>
      <c r="C45" s="99"/>
      <c r="D45" s="99"/>
      <c r="E45" s="64" t="e">
        <f>D45*100/C45</f>
        <v>#DIV/0!</v>
      </c>
      <c r="F45" s="71">
        <f t="shared" si="4"/>
        <v>0</v>
      </c>
    </row>
    <row r="46" spans="1:16" s="49" customFormat="1">
      <c r="A46" s="97" t="s">
        <v>150</v>
      </c>
      <c r="B46" s="98" t="s">
        <v>151</v>
      </c>
      <c r="C46" s="76"/>
      <c r="D46" s="77">
        <v>770.9</v>
      </c>
      <c r="E46" s="77" t="e">
        <f>D46*100/C46</f>
        <v>#DIV/0!</v>
      </c>
      <c r="F46" s="71">
        <f t="shared" si="4"/>
        <v>15.752263021312245</v>
      </c>
      <c r="G46" s="65"/>
      <c r="H46" s="65"/>
      <c r="I46" s="65"/>
      <c r="J46" s="65"/>
      <c r="K46" s="65"/>
      <c r="L46" s="65"/>
    </row>
    <row r="47" spans="1:16" s="49" customFormat="1" ht="15.75" customHeight="1">
      <c r="A47" s="97" t="s">
        <v>152</v>
      </c>
      <c r="B47" s="98" t="s">
        <v>153</v>
      </c>
      <c r="C47" s="76"/>
      <c r="D47" s="76"/>
      <c r="E47" s="77"/>
      <c r="F47" s="71">
        <f t="shared" si="4"/>
        <v>0</v>
      </c>
      <c r="G47" s="65"/>
      <c r="H47" s="65"/>
      <c r="I47" s="65"/>
      <c r="J47" s="65"/>
      <c r="K47" s="65"/>
      <c r="L47" s="65"/>
    </row>
    <row r="48" spans="1:16" s="49" customFormat="1" ht="25.5">
      <c r="A48" s="74" t="s">
        <v>154</v>
      </c>
      <c r="B48" s="81" t="s">
        <v>155</v>
      </c>
      <c r="C48" s="76"/>
      <c r="D48" s="77">
        <v>1241.5999999999999</v>
      </c>
      <c r="E48" s="77" t="e">
        <f>D48*100/C48</f>
        <v>#DIV/0!</v>
      </c>
      <c r="F48" s="71">
        <f t="shared" si="4"/>
        <v>21.07192559655137</v>
      </c>
      <c r="G48" s="65"/>
      <c r="H48" s="65"/>
      <c r="I48" s="65"/>
      <c r="J48" s="65"/>
      <c r="K48" s="65"/>
      <c r="L48" s="65"/>
    </row>
    <row r="49" spans="1:24" ht="15" hidden="1" customHeight="1">
      <c r="A49" s="68" t="s">
        <v>106</v>
      </c>
      <c r="B49" s="78"/>
      <c r="C49" s="79"/>
      <c r="D49" s="73"/>
      <c r="E49" s="80" t="e">
        <f>D49*100/C49</f>
        <v>#DIV/0!</v>
      </c>
      <c r="F49" s="71" t="e">
        <f t="shared" si="4"/>
        <v>#DIV/0!</v>
      </c>
      <c r="G49" s="95"/>
      <c r="H49" s="95"/>
      <c r="I49" s="95"/>
      <c r="J49" s="95"/>
      <c r="K49" s="95"/>
      <c r="L49" s="95"/>
    </row>
    <row r="50" spans="1:24" ht="14.25" customHeight="1">
      <c r="A50" s="100" t="s">
        <v>156</v>
      </c>
      <c r="B50" s="101" t="str">
        <f>B51</f>
        <v>186</v>
      </c>
      <c r="C50" s="101">
        <f>C51</f>
        <v>0</v>
      </c>
      <c r="D50" s="102">
        <f>D51</f>
        <v>0</v>
      </c>
      <c r="E50" s="103"/>
      <c r="F50" s="103">
        <f>D50/B50*100</f>
        <v>0</v>
      </c>
      <c r="G50" s="95"/>
      <c r="H50" s="95"/>
      <c r="I50" s="95"/>
      <c r="J50" s="95"/>
      <c r="K50" s="95"/>
      <c r="L50" s="95"/>
    </row>
    <row r="51" spans="1:24" ht="25.5">
      <c r="A51" s="104" t="s">
        <v>157</v>
      </c>
      <c r="B51" s="105" t="s">
        <v>158</v>
      </c>
      <c r="C51" s="106"/>
      <c r="D51" s="106"/>
      <c r="E51" s="107"/>
      <c r="F51" s="108">
        <f>D51/B51*100</f>
        <v>0</v>
      </c>
      <c r="G51" s="95"/>
      <c r="H51" s="95"/>
      <c r="I51" s="95"/>
      <c r="J51" s="95"/>
      <c r="K51" s="95"/>
      <c r="L51" s="95"/>
    </row>
    <row r="52" spans="1:24" s="89" customFormat="1" ht="16.5" customHeight="1">
      <c r="A52" s="55" t="s">
        <v>159</v>
      </c>
      <c r="B52" s="109"/>
      <c r="C52" s="82"/>
      <c r="D52" s="82"/>
      <c r="E52" s="88"/>
      <c r="F52" s="96"/>
      <c r="G52" s="95"/>
      <c r="H52" s="95"/>
      <c r="I52" s="95"/>
      <c r="J52" s="95"/>
      <c r="K52" s="95"/>
      <c r="L52" s="95"/>
      <c r="M52" s="95"/>
      <c r="N52" s="95"/>
      <c r="O52" s="95"/>
      <c r="P52" s="95"/>
      <c r="Q52" s="95"/>
      <c r="R52" s="95"/>
      <c r="S52" s="95"/>
      <c r="T52" s="95"/>
      <c r="U52" s="95"/>
      <c r="V52" s="95"/>
      <c r="W52" s="95"/>
      <c r="X52" s="95"/>
    </row>
    <row r="53" spans="1:24" s="67" customFormat="1" ht="14.25" customHeight="1">
      <c r="A53" s="90" t="s">
        <v>160</v>
      </c>
      <c r="B53" s="110">
        <f>B56+B59+B62+B65</f>
        <v>227095.69999999998</v>
      </c>
      <c r="C53" s="110">
        <f>C56+C59+C62+C65</f>
        <v>0</v>
      </c>
      <c r="D53" s="110">
        <f>D56+D59+D62+D65</f>
        <v>83578</v>
      </c>
      <c r="E53" s="64" t="e">
        <f t="shared" ref="E53:E67" si="5">D53*100/C53</f>
        <v>#DIV/0!</v>
      </c>
      <c r="F53" s="64">
        <f t="shared" ref="F53:F67" si="6">D53/B53*100</f>
        <v>36.802986582308691</v>
      </c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65"/>
      <c r="U53" s="65"/>
      <c r="V53" s="65"/>
      <c r="W53" s="65"/>
      <c r="X53" s="65"/>
    </row>
    <row r="54" spans="1:24" hidden="1">
      <c r="A54" s="68" t="s">
        <v>161</v>
      </c>
      <c r="B54" s="111">
        <f t="shared" ref="B54:D55" si="7">B57+B60+B66+B63</f>
        <v>0</v>
      </c>
      <c r="C54" s="111">
        <f t="shared" si="7"/>
        <v>0</v>
      </c>
      <c r="D54" s="111">
        <f t="shared" si="7"/>
        <v>0</v>
      </c>
      <c r="E54" s="112" t="e">
        <f t="shared" si="5"/>
        <v>#DIV/0!</v>
      </c>
      <c r="F54" s="71" t="e">
        <f t="shared" si="6"/>
        <v>#DIV/0!</v>
      </c>
      <c r="G54" s="95"/>
      <c r="H54" s="95"/>
      <c r="I54" s="95"/>
      <c r="J54" s="95"/>
      <c r="K54" s="95"/>
      <c r="L54" s="95"/>
      <c r="M54" s="95"/>
      <c r="N54" s="95"/>
      <c r="O54" s="95"/>
      <c r="P54" s="95"/>
      <c r="Q54" s="95"/>
      <c r="R54" s="95"/>
      <c r="S54" s="95"/>
      <c r="T54" s="95"/>
      <c r="U54" s="95"/>
      <c r="V54" s="95"/>
      <c r="W54" s="95"/>
      <c r="X54" s="95"/>
    </row>
    <row r="55" spans="1:24" hidden="1">
      <c r="A55" s="68" t="s">
        <v>107</v>
      </c>
      <c r="B55" s="111">
        <f t="shared" si="7"/>
        <v>0</v>
      </c>
      <c r="C55" s="111">
        <f t="shared" si="7"/>
        <v>0</v>
      </c>
      <c r="D55" s="111">
        <f t="shared" si="7"/>
        <v>0</v>
      </c>
      <c r="E55" s="112" t="e">
        <f t="shared" si="5"/>
        <v>#DIV/0!</v>
      </c>
      <c r="F55" s="71" t="e">
        <f t="shared" si="6"/>
        <v>#DIV/0!</v>
      </c>
      <c r="G55" s="95"/>
      <c r="H55" s="95"/>
      <c r="I55" s="95"/>
      <c r="J55" s="95"/>
      <c r="K55" s="95"/>
      <c r="L55" s="95"/>
      <c r="M55" s="95"/>
      <c r="N55" s="95"/>
      <c r="O55" s="95"/>
      <c r="P55" s="95"/>
      <c r="Q55" s="95"/>
      <c r="R55" s="95"/>
      <c r="S55" s="95"/>
      <c r="T55" s="95"/>
      <c r="U55" s="95"/>
      <c r="V55" s="95"/>
      <c r="W55" s="95"/>
      <c r="X55" s="95"/>
    </row>
    <row r="56" spans="1:24" s="49" customFormat="1">
      <c r="A56" s="74" t="s">
        <v>162</v>
      </c>
      <c r="B56" s="113">
        <v>39410.1</v>
      </c>
      <c r="C56" s="76"/>
      <c r="D56" s="77">
        <v>13306.1</v>
      </c>
      <c r="E56" s="77" t="e">
        <f t="shared" si="5"/>
        <v>#DIV/0!</v>
      </c>
      <c r="F56" s="71">
        <f t="shared" si="6"/>
        <v>33.763172384744017</v>
      </c>
      <c r="G56" s="65"/>
      <c r="H56" s="65"/>
      <c r="I56" s="65"/>
      <c r="J56" s="65"/>
      <c r="K56" s="65"/>
      <c r="L56" s="65"/>
      <c r="M56" s="65"/>
      <c r="N56" s="65"/>
      <c r="O56" s="65"/>
      <c r="P56" s="65"/>
      <c r="Q56" s="65"/>
      <c r="R56" s="65"/>
      <c r="S56" s="65"/>
      <c r="T56" s="65"/>
      <c r="U56" s="65"/>
      <c r="V56" s="65"/>
      <c r="W56" s="65"/>
      <c r="X56" s="65"/>
    </row>
    <row r="57" spans="1:24" hidden="1">
      <c r="A57" s="68" t="s">
        <v>161</v>
      </c>
      <c r="B57" s="114"/>
      <c r="C57" s="115"/>
      <c r="D57" s="115"/>
      <c r="E57" s="80" t="e">
        <f t="shared" si="5"/>
        <v>#DIV/0!</v>
      </c>
      <c r="F57" s="71" t="e">
        <f t="shared" si="6"/>
        <v>#DIV/0!</v>
      </c>
      <c r="G57" s="95"/>
      <c r="H57" s="95"/>
      <c r="I57" s="95"/>
      <c r="J57" s="95"/>
      <c r="K57" s="95"/>
      <c r="L57" s="95"/>
      <c r="M57" s="95"/>
      <c r="N57" s="95"/>
      <c r="O57" s="95"/>
      <c r="P57" s="95"/>
      <c r="Q57" s="95"/>
      <c r="R57" s="95"/>
      <c r="S57" s="95"/>
      <c r="T57" s="95"/>
      <c r="U57" s="95"/>
      <c r="V57" s="95"/>
      <c r="W57" s="95"/>
      <c r="X57" s="95"/>
    </row>
    <row r="58" spans="1:24" hidden="1">
      <c r="A58" s="68" t="s">
        <v>107</v>
      </c>
      <c r="B58" s="114"/>
      <c r="C58" s="115"/>
      <c r="D58" s="115"/>
      <c r="E58" s="80" t="e">
        <f t="shared" si="5"/>
        <v>#DIV/0!</v>
      </c>
      <c r="F58" s="71" t="e">
        <f t="shared" si="6"/>
        <v>#DIV/0!</v>
      </c>
      <c r="G58" s="95"/>
      <c r="H58" s="95"/>
      <c r="I58" s="95"/>
      <c r="J58" s="95"/>
      <c r="K58" s="95"/>
      <c r="L58" s="95"/>
      <c r="M58" s="95"/>
      <c r="N58" s="95"/>
      <c r="O58" s="95"/>
      <c r="P58" s="95"/>
      <c r="Q58" s="95"/>
      <c r="R58" s="95"/>
      <c r="S58" s="95"/>
      <c r="T58" s="95"/>
      <c r="U58" s="95"/>
      <c r="V58" s="95"/>
      <c r="W58" s="95"/>
      <c r="X58" s="95"/>
    </row>
    <row r="59" spans="1:24" s="49" customFormat="1">
      <c r="A59" s="74" t="s">
        <v>163</v>
      </c>
      <c r="B59" s="81" t="s">
        <v>164</v>
      </c>
      <c r="C59" s="76"/>
      <c r="D59" s="116">
        <v>65796.100000000006</v>
      </c>
      <c r="E59" s="77" t="e">
        <f t="shared" si="5"/>
        <v>#DIV/0!</v>
      </c>
      <c r="F59" s="71">
        <f t="shared" si="6"/>
        <v>38.130641699081572</v>
      </c>
      <c r="G59" s="65"/>
      <c r="H59" s="65"/>
      <c r="I59" s="65"/>
      <c r="J59" s="65"/>
      <c r="K59" s="65"/>
      <c r="L59" s="65"/>
      <c r="M59" s="65"/>
      <c r="N59" s="65"/>
      <c r="O59" s="65"/>
      <c r="P59" s="65"/>
      <c r="Q59" s="65"/>
      <c r="R59" s="65"/>
      <c r="S59" s="65"/>
      <c r="T59" s="65"/>
      <c r="U59" s="65"/>
      <c r="V59" s="65"/>
      <c r="W59" s="65"/>
      <c r="X59" s="65"/>
    </row>
    <row r="60" spans="1:24" hidden="1">
      <c r="A60" s="68" t="s">
        <v>161</v>
      </c>
      <c r="B60" s="114"/>
      <c r="C60" s="115"/>
      <c r="D60" s="115"/>
      <c r="E60" s="80" t="e">
        <f t="shared" si="5"/>
        <v>#DIV/0!</v>
      </c>
      <c r="F60" s="71" t="e">
        <f t="shared" si="6"/>
        <v>#DIV/0!</v>
      </c>
      <c r="G60" s="95"/>
      <c r="H60" s="95"/>
      <c r="I60" s="95"/>
      <c r="J60" s="95"/>
      <c r="K60" s="95"/>
      <c r="L60" s="95"/>
      <c r="M60" s="95"/>
      <c r="N60" s="95"/>
      <c r="O60" s="95"/>
      <c r="P60" s="95"/>
      <c r="Q60" s="95"/>
      <c r="R60" s="95"/>
      <c r="S60" s="95"/>
      <c r="T60" s="95"/>
      <c r="U60" s="95"/>
      <c r="V60" s="95"/>
      <c r="W60" s="95"/>
      <c r="X60" s="95"/>
    </row>
    <row r="61" spans="1:24" ht="15" hidden="1" customHeight="1">
      <c r="A61" s="68" t="s">
        <v>107</v>
      </c>
      <c r="B61" s="114"/>
      <c r="C61" s="115"/>
      <c r="D61" s="115"/>
      <c r="E61" s="80" t="e">
        <f t="shared" si="5"/>
        <v>#DIV/0!</v>
      </c>
      <c r="F61" s="71" t="e">
        <f t="shared" si="6"/>
        <v>#DIV/0!</v>
      </c>
      <c r="G61" s="95"/>
      <c r="H61" s="95"/>
      <c r="I61" s="95"/>
      <c r="J61" s="95"/>
      <c r="K61" s="95"/>
      <c r="L61" s="95"/>
      <c r="M61" s="95"/>
      <c r="N61" s="95"/>
      <c r="O61" s="95"/>
      <c r="P61" s="95"/>
      <c r="Q61" s="95"/>
      <c r="R61" s="95"/>
      <c r="S61" s="95"/>
      <c r="T61" s="95"/>
      <c r="U61" s="95"/>
      <c r="V61" s="95"/>
      <c r="W61" s="95"/>
      <c r="X61" s="95"/>
    </row>
    <row r="62" spans="1:24" ht="14.25" customHeight="1">
      <c r="A62" s="74" t="s">
        <v>165</v>
      </c>
      <c r="B62" s="81" t="s">
        <v>166</v>
      </c>
      <c r="C62" s="76"/>
      <c r="D62" s="76">
        <v>821.4</v>
      </c>
      <c r="E62" s="80" t="e">
        <f t="shared" si="5"/>
        <v>#DIV/0!</v>
      </c>
      <c r="F62" s="71">
        <f t="shared" si="6"/>
        <v>17.86118117769853</v>
      </c>
      <c r="G62" s="95"/>
      <c r="H62" s="95"/>
      <c r="I62" s="95"/>
      <c r="J62" s="95"/>
      <c r="K62" s="95"/>
      <c r="L62" s="95"/>
      <c r="M62" s="95"/>
      <c r="N62" s="95"/>
      <c r="O62" s="95"/>
      <c r="P62" s="95"/>
      <c r="Q62" s="95"/>
      <c r="R62" s="95"/>
      <c r="S62" s="95"/>
      <c r="T62" s="95"/>
      <c r="U62" s="95"/>
      <c r="V62" s="95"/>
      <c r="W62" s="95"/>
      <c r="X62" s="95"/>
    </row>
    <row r="63" spans="1:24" ht="12.75" hidden="1" customHeight="1">
      <c r="A63" s="68" t="s">
        <v>161</v>
      </c>
      <c r="B63" s="114"/>
      <c r="C63" s="117"/>
      <c r="D63" s="117"/>
      <c r="E63" s="80"/>
      <c r="F63" s="71" t="e">
        <f t="shared" si="6"/>
        <v>#DIV/0!</v>
      </c>
      <c r="G63" s="95"/>
      <c r="H63" s="95"/>
      <c r="I63" s="95"/>
      <c r="J63" s="95"/>
      <c r="K63" s="95"/>
      <c r="L63" s="95"/>
      <c r="M63" s="95"/>
      <c r="N63" s="95"/>
      <c r="O63" s="95"/>
      <c r="P63" s="95"/>
      <c r="Q63" s="95"/>
      <c r="R63" s="95"/>
      <c r="S63" s="95"/>
      <c r="T63" s="95"/>
      <c r="U63" s="95"/>
      <c r="V63" s="95"/>
      <c r="W63" s="95"/>
      <c r="X63" s="95"/>
    </row>
    <row r="64" spans="1:24" ht="12.75" hidden="1" customHeight="1">
      <c r="A64" s="68" t="s">
        <v>107</v>
      </c>
      <c r="B64" s="114"/>
      <c r="C64" s="117"/>
      <c r="D64" s="117"/>
      <c r="E64" s="80"/>
      <c r="F64" s="71" t="e">
        <f t="shared" si="6"/>
        <v>#DIV/0!</v>
      </c>
      <c r="G64" s="95"/>
      <c r="H64" s="95"/>
      <c r="I64" s="95"/>
      <c r="J64" s="95"/>
      <c r="K64" s="95"/>
      <c r="L64" s="95"/>
      <c r="M64" s="95"/>
      <c r="N64" s="95"/>
      <c r="O64" s="95"/>
      <c r="P64" s="95"/>
      <c r="Q64" s="95"/>
      <c r="R64" s="95"/>
      <c r="S64" s="95"/>
      <c r="T64" s="95"/>
      <c r="U64" s="95"/>
      <c r="V64" s="95"/>
      <c r="W64" s="95"/>
      <c r="X64" s="95"/>
    </row>
    <row r="65" spans="1:24" s="49" customFormat="1" ht="14.25" customHeight="1">
      <c r="A65" s="74" t="s">
        <v>167</v>
      </c>
      <c r="B65" s="81" t="s">
        <v>168</v>
      </c>
      <c r="C65" s="76"/>
      <c r="D65" s="77">
        <v>3654.4</v>
      </c>
      <c r="E65" s="77" t="e">
        <f t="shared" si="5"/>
        <v>#DIV/0!</v>
      </c>
      <c r="F65" s="71">
        <f t="shared" si="6"/>
        <v>34.69674528122745</v>
      </c>
      <c r="G65" s="65"/>
      <c r="H65" s="65"/>
      <c r="I65" s="65"/>
      <c r="J65" s="65"/>
      <c r="K65" s="65"/>
      <c r="L65" s="65"/>
      <c r="M65" s="65"/>
      <c r="N65" s="65"/>
      <c r="O65" s="65"/>
      <c r="P65" s="65"/>
      <c r="Q65" s="65"/>
      <c r="R65" s="65"/>
      <c r="S65" s="65"/>
      <c r="T65" s="65"/>
      <c r="U65" s="65"/>
      <c r="V65" s="65"/>
      <c r="W65" s="65"/>
      <c r="X65" s="65"/>
    </row>
    <row r="66" spans="1:24" ht="13.5" hidden="1" customHeight="1">
      <c r="A66" s="68" t="s">
        <v>106</v>
      </c>
      <c r="B66" s="81"/>
      <c r="C66" s="76"/>
      <c r="D66" s="77"/>
      <c r="E66" s="80" t="e">
        <f t="shared" si="5"/>
        <v>#DIV/0!</v>
      </c>
      <c r="F66" s="71" t="e">
        <f t="shared" si="6"/>
        <v>#DIV/0!</v>
      </c>
      <c r="G66" s="95"/>
      <c r="H66" s="95"/>
      <c r="I66" s="95"/>
      <c r="J66" s="95"/>
      <c r="K66" s="95"/>
      <c r="L66" s="95"/>
      <c r="M66" s="95"/>
      <c r="N66" s="95"/>
      <c r="O66" s="95"/>
      <c r="P66" s="95"/>
      <c r="Q66" s="95"/>
      <c r="R66" s="95"/>
      <c r="S66" s="95"/>
      <c r="T66" s="95"/>
      <c r="U66" s="95"/>
      <c r="V66" s="95"/>
      <c r="W66" s="95"/>
      <c r="X66" s="95"/>
    </row>
    <row r="67" spans="1:24" hidden="1">
      <c r="A67" s="68" t="s">
        <v>107</v>
      </c>
      <c r="B67" s="78"/>
      <c r="C67" s="79"/>
      <c r="D67" s="79"/>
      <c r="E67" s="80" t="e">
        <f t="shared" si="5"/>
        <v>#DIV/0!</v>
      </c>
      <c r="F67" s="71" t="e">
        <f t="shared" si="6"/>
        <v>#DIV/0!</v>
      </c>
      <c r="G67" s="95"/>
      <c r="H67" s="95"/>
      <c r="I67" s="95"/>
      <c r="J67" s="95"/>
      <c r="K67" s="95"/>
      <c r="L67" s="95"/>
      <c r="M67" s="95"/>
      <c r="N67" s="95"/>
      <c r="O67" s="95"/>
      <c r="P67" s="95"/>
      <c r="Q67" s="95"/>
      <c r="R67" s="95"/>
      <c r="S67" s="95"/>
      <c r="T67" s="95"/>
      <c r="U67" s="95"/>
      <c r="V67" s="95"/>
      <c r="W67" s="95"/>
      <c r="X67" s="95"/>
    </row>
    <row r="68" spans="1:24" s="89" customFormat="1">
      <c r="A68" s="55" t="s">
        <v>169</v>
      </c>
      <c r="B68" s="56"/>
      <c r="C68" s="82"/>
      <c r="D68" s="82"/>
      <c r="E68" s="88"/>
      <c r="F68" s="96"/>
      <c r="G68" s="95"/>
      <c r="H68" s="95"/>
      <c r="I68" s="95"/>
      <c r="J68" s="95"/>
      <c r="K68" s="95"/>
      <c r="L68" s="95"/>
      <c r="M68" s="95"/>
      <c r="N68" s="95"/>
      <c r="O68" s="95"/>
      <c r="P68" s="95"/>
      <c r="Q68" s="95"/>
      <c r="R68" s="95"/>
      <c r="S68" s="95"/>
      <c r="T68" s="95"/>
      <c r="U68" s="95"/>
      <c r="V68" s="95"/>
      <c r="W68" s="95"/>
      <c r="X68" s="95"/>
    </row>
    <row r="69" spans="1:24" s="67" customFormat="1">
      <c r="A69" s="90" t="s">
        <v>170</v>
      </c>
      <c r="B69" s="110">
        <f t="shared" ref="B69:D70" si="8">B72+B75</f>
        <v>52180.6</v>
      </c>
      <c r="C69" s="110">
        <f t="shared" si="8"/>
        <v>0</v>
      </c>
      <c r="D69" s="110">
        <f t="shared" si="8"/>
        <v>23890.399999999998</v>
      </c>
      <c r="E69" s="64" t="e">
        <f t="shared" ref="E69:E76" si="9">D69*100/C69</f>
        <v>#DIV/0!</v>
      </c>
      <c r="F69" s="64">
        <f t="shared" ref="F69:F76" si="10">D69/B69*100</f>
        <v>45.78406534229196</v>
      </c>
      <c r="G69" s="65"/>
      <c r="H69" s="65"/>
      <c r="I69" s="65"/>
      <c r="J69" s="65"/>
      <c r="K69" s="65"/>
      <c r="L69" s="65"/>
      <c r="M69" s="65"/>
      <c r="N69" s="65"/>
      <c r="O69" s="65"/>
      <c r="P69" s="65"/>
      <c r="Q69" s="65"/>
      <c r="R69" s="65"/>
      <c r="S69" s="65"/>
      <c r="T69" s="65"/>
      <c r="U69" s="65"/>
      <c r="V69" s="65"/>
      <c r="W69" s="65"/>
      <c r="X69" s="65"/>
    </row>
    <row r="70" spans="1:24" hidden="1">
      <c r="A70" s="68" t="s">
        <v>161</v>
      </c>
      <c r="B70" s="79">
        <f t="shared" si="8"/>
        <v>0</v>
      </c>
      <c r="C70" s="79">
        <f t="shared" si="8"/>
        <v>0</v>
      </c>
      <c r="D70" s="73">
        <f t="shared" si="8"/>
        <v>0</v>
      </c>
      <c r="E70" s="80" t="e">
        <f t="shared" si="9"/>
        <v>#DIV/0!</v>
      </c>
      <c r="F70" s="71" t="e">
        <f t="shared" si="10"/>
        <v>#DIV/0!</v>
      </c>
      <c r="G70" s="95"/>
      <c r="H70" s="95"/>
      <c r="I70" s="95"/>
      <c r="J70" s="95"/>
      <c r="K70" s="95"/>
      <c r="L70" s="95"/>
      <c r="Q70" s="95"/>
      <c r="R70" s="95"/>
      <c r="S70" s="95"/>
      <c r="T70" s="95"/>
      <c r="U70" s="95"/>
      <c r="V70" s="95"/>
      <c r="W70" s="95"/>
      <c r="X70" s="95"/>
    </row>
    <row r="71" spans="1:24" hidden="1">
      <c r="A71" s="68" t="s">
        <v>107</v>
      </c>
      <c r="B71" s="118">
        <f>B74</f>
        <v>0</v>
      </c>
      <c r="C71" s="118">
        <f>C74</f>
        <v>0</v>
      </c>
      <c r="D71" s="69">
        <f>D74</f>
        <v>0</v>
      </c>
      <c r="E71" s="80" t="e">
        <f t="shared" si="9"/>
        <v>#DIV/0!</v>
      </c>
      <c r="F71" s="71" t="e">
        <f t="shared" si="10"/>
        <v>#DIV/0!</v>
      </c>
      <c r="G71" s="95"/>
      <c r="H71" s="95"/>
      <c r="I71" s="95"/>
      <c r="J71" s="95"/>
      <c r="K71" s="95"/>
      <c r="L71" s="95"/>
    </row>
    <row r="72" spans="1:24" s="49" customFormat="1">
      <c r="A72" s="74" t="s">
        <v>171</v>
      </c>
      <c r="B72" s="81" t="s">
        <v>172</v>
      </c>
      <c r="C72" s="76"/>
      <c r="D72" s="76">
        <v>23268.1</v>
      </c>
      <c r="E72" s="77" t="e">
        <f t="shared" si="9"/>
        <v>#DIV/0!</v>
      </c>
      <c r="F72" s="71">
        <f t="shared" si="10"/>
        <v>46.592390422849952</v>
      </c>
      <c r="G72" s="65"/>
      <c r="H72" s="65"/>
      <c r="I72" s="65"/>
      <c r="J72" s="65"/>
      <c r="K72" s="65"/>
      <c r="L72" s="65"/>
    </row>
    <row r="73" spans="1:24" hidden="1">
      <c r="A73" s="68" t="s">
        <v>161</v>
      </c>
      <c r="B73" s="119"/>
      <c r="C73" s="120"/>
      <c r="D73" s="117"/>
      <c r="E73" s="80" t="e">
        <f t="shared" si="9"/>
        <v>#DIV/0!</v>
      </c>
      <c r="F73" s="71" t="e">
        <f t="shared" si="10"/>
        <v>#DIV/0!</v>
      </c>
      <c r="G73" s="95"/>
      <c r="H73" s="95"/>
      <c r="I73" s="95"/>
      <c r="J73" s="95"/>
      <c r="K73" s="95"/>
      <c r="L73" s="95"/>
    </row>
    <row r="74" spans="1:24" hidden="1">
      <c r="A74" s="68" t="s">
        <v>107</v>
      </c>
      <c r="B74" s="121"/>
      <c r="C74" s="120"/>
      <c r="D74" s="117"/>
      <c r="E74" s="80" t="e">
        <f t="shared" si="9"/>
        <v>#DIV/0!</v>
      </c>
      <c r="F74" s="71" t="e">
        <f t="shared" si="10"/>
        <v>#DIV/0!</v>
      </c>
      <c r="G74" s="95"/>
      <c r="H74" s="95"/>
      <c r="I74" s="95"/>
      <c r="J74" s="95"/>
      <c r="K74" s="95"/>
      <c r="L74" s="95"/>
    </row>
    <row r="75" spans="1:24" s="49" customFormat="1" ht="25.5">
      <c r="A75" s="74" t="s">
        <v>173</v>
      </c>
      <c r="B75" s="81" t="s">
        <v>174</v>
      </c>
      <c r="C75" s="76"/>
      <c r="D75" s="77">
        <v>622.29999999999995</v>
      </c>
      <c r="E75" s="77" t="e">
        <f t="shared" si="9"/>
        <v>#DIV/0!</v>
      </c>
      <c r="F75" s="71">
        <f t="shared" si="10"/>
        <v>27.770092373599891</v>
      </c>
      <c r="G75" s="65"/>
      <c r="H75" s="65"/>
      <c r="I75" s="65"/>
      <c r="J75" s="65"/>
      <c r="K75" s="65"/>
      <c r="L75" s="65"/>
    </row>
    <row r="76" spans="1:24" hidden="1">
      <c r="A76" s="68" t="s">
        <v>106</v>
      </c>
      <c r="B76" s="78"/>
      <c r="C76" s="79"/>
      <c r="D76" s="79"/>
      <c r="E76" s="80" t="e">
        <f t="shared" si="9"/>
        <v>#DIV/0!</v>
      </c>
      <c r="F76" s="71" t="e">
        <f t="shared" si="10"/>
        <v>#DIV/0!</v>
      </c>
      <c r="G76" s="95"/>
      <c r="H76" s="95"/>
      <c r="I76" s="95"/>
      <c r="J76" s="95"/>
      <c r="K76" s="95"/>
      <c r="L76" s="95"/>
    </row>
    <row r="77" spans="1:24" s="89" customFormat="1">
      <c r="A77" s="55" t="s">
        <v>175</v>
      </c>
      <c r="B77" s="56"/>
      <c r="C77" s="82"/>
      <c r="D77" s="82"/>
      <c r="E77" s="88"/>
      <c r="F77" s="96"/>
      <c r="G77" s="95"/>
      <c r="H77" s="95"/>
      <c r="I77" s="95"/>
      <c r="J77" s="95"/>
      <c r="K77" s="95"/>
      <c r="L77" s="95"/>
      <c r="M77" s="72"/>
      <c r="N77" s="72"/>
      <c r="O77" s="72"/>
      <c r="P77" s="72"/>
      <c r="Q77" s="72"/>
      <c r="R77" s="72"/>
      <c r="S77" s="72"/>
      <c r="T77" s="72"/>
      <c r="U77" s="72"/>
      <c r="V77" s="72"/>
    </row>
    <row r="78" spans="1:24" s="67" customFormat="1">
      <c r="A78" s="90" t="s">
        <v>176</v>
      </c>
      <c r="B78" s="85">
        <f>B79</f>
        <v>154</v>
      </c>
      <c r="C78" s="84">
        <f>C79</f>
        <v>0</v>
      </c>
      <c r="D78" s="85">
        <f>D79</f>
        <v>0</v>
      </c>
      <c r="E78" s="64" t="e">
        <f>D78*100/C78</f>
        <v>#DIV/0!</v>
      </c>
      <c r="F78" s="64">
        <f>D78/B78*100</f>
        <v>0</v>
      </c>
      <c r="G78" s="65"/>
      <c r="H78" s="65"/>
      <c r="I78" s="65"/>
      <c r="J78" s="65"/>
      <c r="K78" s="65"/>
      <c r="L78" s="65"/>
      <c r="M78" s="66"/>
      <c r="N78" s="66"/>
      <c r="O78" s="66"/>
      <c r="P78" s="66"/>
      <c r="Q78" s="66"/>
      <c r="R78" s="66"/>
      <c r="S78" s="66"/>
      <c r="T78" s="66"/>
      <c r="U78" s="66"/>
      <c r="V78" s="66"/>
    </row>
    <row r="79" spans="1:24" s="49" customFormat="1" ht="14.25" customHeight="1">
      <c r="A79" s="74" t="s">
        <v>177</v>
      </c>
      <c r="B79" s="113">
        <v>154</v>
      </c>
      <c r="C79" s="76"/>
      <c r="D79" s="77"/>
      <c r="E79" s="77" t="e">
        <f>D79*100/C79</f>
        <v>#DIV/0!</v>
      </c>
      <c r="F79" s="71">
        <f>D79/B79*100</f>
        <v>0</v>
      </c>
      <c r="G79" s="65"/>
      <c r="H79" s="65"/>
      <c r="I79" s="65"/>
      <c r="J79" s="65"/>
      <c r="K79" s="65"/>
      <c r="L79" s="65"/>
    </row>
    <row r="80" spans="1:24" s="89" customFormat="1">
      <c r="A80" s="55" t="s">
        <v>178</v>
      </c>
      <c r="B80" s="56"/>
      <c r="C80" s="82"/>
      <c r="D80" s="82"/>
      <c r="E80" s="88"/>
      <c r="F80" s="96"/>
      <c r="G80" s="95"/>
      <c r="H80" s="95"/>
      <c r="I80" s="95"/>
      <c r="J80" s="95"/>
      <c r="K80" s="95"/>
      <c r="L80" s="95"/>
      <c r="M80" s="95"/>
      <c r="N80" s="95"/>
      <c r="O80" s="95"/>
      <c r="P80" s="95"/>
      <c r="Q80" s="95"/>
      <c r="R80" s="95"/>
      <c r="S80" s="95"/>
      <c r="T80" s="95"/>
      <c r="U80" s="95"/>
      <c r="V80" s="95"/>
      <c r="W80" s="95"/>
    </row>
    <row r="81" spans="1:23" s="67" customFormat="1">
      <c r="A81" s="90" t="s">
        <v>179</v>
      </c>
      <c r="B81" s="110">
        <f>B84+B85+B88+B89+B90</f>
        <v>59142.500000000007</v>
      </c>
      <c r="C81" s="110">
        <f>C84+C85+C88+C89+C90</f>
        <v>0</v>
      </c>
      <c r="D81" s="110">
        <f>D84+D85+D88+D89+D90</f>
        <v>26079.9</v>
      </c>
      <c r="E81" s="64" t="e">
        <f t="shared" ref="E81:E92" si="11">D81*100/C81</f>
        <v>#DIV/0!</v>
      </c>
      <c r="F81" s="64">
        <f t="shared" ref="F81:F102" si="12">D81/B81*100</f>
        <v>44.096715559876564</v>
      </c>
      <c r="G81" s="65"/>
      <c r="H81" s="65"/>
      <c r="I81" s="65"/>
      <c r="J81" s="65"/>
      <c r="K81" s="65"/>
      <c r="L81" s="65"/>
      <c r="M81" s="65"/>
      <c r="N81" s="65"/>
      <c r="O81" s="65"/>
      <c r="P81" s="65"/>
      <c r="Q81" s="65"/>
      <c r="R81" s="65"/>
      <c r="S81" s="65"/>
      <c r="T81" s="65"/>
      <c r="U81" s="65"/>
      <c r="V81" s="65"/>
      <c r="W81" s="65"/>
    </row>
    <row r="82" spans="1:23" hidden="1">
      <c r="A82" s="68" t="s">
        <v>161</v>
      </c>
      <c r="B82" s="73">
        <f t="shared" ref="B82:D83" si="13">B86+B91</f>
        <v>0</v>
      </c>
      <c r="C82" s="111">
        <f t="shared" si="13"/>
        <v>0</v>
      </c>
      <c r="D82" s="73">
        <f t="shared" si="13"/>
        <v>0</v>
      </c>
      <c r="E82" s="80" t="e">
        <f t="shared" si="11"/>
        <v>#DIV/0!</v>
      </c>
      <c r="F82" s="71" t="e">
        <f t="shared" si="12"/>
        <v>#DIV/0!</v>
      </c>
      <c r="G82" s="95"/>
      <c r="H82" s="95"/>
      <c r="I82" s="95"/>
      <c r="J82" s="95"/>
      <c r="K82" s="95"/>
      <c r="N82" s="95"/>
      <c r="O82" s="95"/>
      <c r="P82" s="95"/>
      <c r="Q82" s="95"/>
      <c r="R82" s="95"/>
      <c r="S82" s="95"/>
      <c r="T82" s="95"/>
      <c r="U82" s="95"/>
      <c r="V82" s="95"/>
      <c r="W82" s="95"/>
    </row>
    <row r="83" spans="1:23" hidden="1">
      <c r="A83" s="68" t="s">
        <v>107</v>
      </c>
      <c r="B83" s="73">
        <f t="shared" si="13"/>
        <v>0</v>
      </c>
      <c r="C83" s="111">
        <f t="shared" si="13"/>
        <v>0</v>
      </c>
      <c r="D83" s="73">
        <f t="shared" si="13"/>
        <v>0</v>
      </c>
      <c r="E83" s="80" t="e">
        <f t="shared" si="11"/>
        <v>#DIV/0!</v>
      </c>
      <c r="F83" s="71" t="e">
        <f t="shared" si="12"/>
        <v>#DIV/0!</v>
      </c>
      <c r="N83" s="95"/>
      <c r="O83" s="95"/>
      <c r="P83" s="95"/>
      <c r="Q83" s="95"/>
      <c r="R83" s="95"/>
      <c r="S83" s="95"/>
      <c r="T83" s="95"/>
      <c r="U83" s="95"/>
      <c r="V83" s="95"/>
      <c r="W83" s="95"/>
    </row>
    <row r="84" spans="1:23" s="49" customFormat="1">
      <c r="A84" s="74" t="s">
        <v>180</v>
      </c>
      <c r="B84" s="81" t="s">
        <v>181</v>
      </c>
      <c r="C84" s="76"/>
      <c r="D84" s="76">
        <v>285.10000000000002</v>
      </c>
      <c r="E84" s="77" t="e">
        <f t="shared" si="11"/>
        <v>#DIV/0!</v>
      </c>
      <c r="F84" s="71">
        <f t="shared" si="12"/>
        <v>32.770114942528735</v>
      </c>
      <c r="N84" s="65"/>
      <c r="O84" s="65"/>
      <c r="P84" s="65"/>
      <c r="Q84" s="65"/>
      <c r="R84" s="65"/>
      <c r="S84" s="65"/>
      <c r="T84" s="65"/>
      <c r="U84" s="65"/>
      <c r="V84" s="65"/>
      <c r="W84" s="65"/>
    </row>
    <row r="85" spans="1:23" s="49" customFormat="1">
      <c r="A85" s="74" t="s">
        <v>182</v>
      </c>
      <c r="B85" s="81" t="s">
        <v>183</v>
      </c>
      <c r="C85" s="76"/>
      <c r="D85" s="77">
        <v>18856.7</v>
      </c>
      <c r="E85" s="77" t="e">
        <f t="shared" si="11"/>
        <v>#DIV/0!</v>
      </c>
      <c r="F85" s="71">
        <f t="shared" si="12"/>
        <v>44.781326291191306</v>
      </c>
      <c r="N85" s="65"/>
      <c r="O85" s="65"/>
      <c r="P85" s="65"/>
      <c r="Q85" s="65"/>
      <c r="R85" s="65"/>
      <c r="S85" s="65"/>
      <c r="T85" s="65"/>
      <c r="U85" s="65"/>
      <c r="V85" s="65"/>
      <c r="W85" s="65"/>
    </row>
    <row r="86" spans="1:23" hidden="1">
      <c r="A86" s="68" t="s">
        <v>161</v>
      </c>
      <c r="B86" s="122"/>
      <c r="C86" s="120"/>
      <c r="D86" s="120"/>
      <c r="E86" s="80" t="e">
        <f t="shared" si="11"/>
        <v>#DIV/0!</v>
      </c>
      <c r="F86" s="71" t="e">
        <f t="shared" si="12"/>
        <v>#DIV/0!</v>
      </c>
      <c r="N86" s="95"/>
      <c r="O86" s="95"/>
      <c r="P86" s="95"/>
      <c r="Q86" s="95"/>
      <c r="R86" s="95"/>
      <c r="S86" s="95"/>
      <c r="T86" s="95"/>
      <c r="U86" s="95"/>
      <c r="V86" s="95"/>
      <c r="W86" s="95"/>
    </row>
    <row r="87" spans="1:23" hidden="1">
      <c r="A87" s="68" t="s">
        <v>107</v>
      </c>
      <c r="B87" s="122"/>
      <c r="C87" s="120"/>
      <c r="D87" s="120"/>
      <c r="E87" s="80" t="e">
        <f t="shared" si="11"/>
        <v>#DIV/0!</v>
      </c>
      <c r="F87" s="71" t="e">
        <f t="shared" si="12"/>
        <v>#DIV/0!</v>
      </c>
      <c r="N87" s="95"/>
      <c r="O87" s="95"/>
      <c r="P87" s="95"/>
      <c r="Q87" s="95"/>
      <c r="R87" s="95"/>
      <c r="S87" s="95"/>
      <c r="T87" s="95"/>
      <c r="U87" s="95"/>
      <c r="V87" s="95"/>
      <c r="W87" s="95"/>
    </row>
    <row r="88" spans="1:23" s="49" customFormat="1">
      <c r="A88" s="74" t="s">
        <v>184</v>
      </c>
      <c r="B88" s="81" t="s">
        <v>185</v>
      </c>
      <c r="C88" s="76"/>
      <c r="D88" s="76">
        <v>5314.2</v>
      </c>
      <c r="E88" s="77" t="e">
        <f t="shared" si="11"/>
        <v>#DIV/0!</v>
      </c>
      <c r="F88" s="71">
        <f t="shared" si="12"/>
        <v>49.426602304751803</v>
      </c>
      <c r="N88" s="65"/>
      <c r="O88" s="65"/>
      <c r="P88" s="65"/>
      <c r="Q88" s="65"/>
      <c r="R88" s="65"/>
      <c r="S88" s="65"/>
      <c r="T88" s="65"/>
      <c r="U88" s="65"/>
      <c r="V88" s="65"/>
      <c r="W88" s="65"/>
    </row>
    <row r="89" spans="1:23" s="49" customFormat="1" ht="14.25" customHeight="1">
      <c r="A89" s="74" t="s">
        <v>186</v>
      </c>
      <c r="B89" s="81" t="s">
        <v>187</v>
      </c>
      <c r="C89" s="76"/>
      <c r="D89" s="76">
        <v>76.400000000000006</v>
      </c>
      <c r="E89" s="77" t="e">
        <f t="shared" si="11"/>
        <v>#DIV/0!</v>
      </c>
      <c r="F89" s="71">
        <f t="shared" si="12"/>
        <v>20.789115646258505</v>
      </c>
      <c r="N89" s="65"/>
      <c r="O89" s="65"/>
      <c r="P89" s="65"/>
      <c r="Q89" s="65"/>
      <c r="R89" s="65"/>
      <c r="S89" s="65"/>
      <c r="T89" s="65"/>
      <c r="U89" s="65"/>
      <c r="V89" s="65"/>
      <c r="W89" s="65"/>
    </row>
    <row r="90" spans="1:23" s="49" customFormat="1" ht="14.25" customHeight="1">
      <c r="A90" s="74" t="s">
        <v>188</v>
      </c>
      <c r="B90" s="81" t="s">
        <v>189</v>
      </c>
      <c r="C90" s="76"/>
      <c r="D90" s="76">
        <v>1547.5</v>
      </c>
      <c r="E90" s="77" t="e">
        <f t="shared" si="11"/>
        <v>#DIV/0!</v>
      </c>
      <c r="F90" s="71">
        <f t="shared" si="12"/>
        <v>30.674542607385678</v>
      </c>
      <c r="N90" s="65"/>
      <c r="O90" s="65"/>
      <c r="P90" s="65"/>
      <c r="Q90" s="65"/>
      <c r="R90" s="65"/>
      <c r="S90" s="65"/>
      <c r="T90" s="65"/>
      <c r="U90" s="65"/>
      <c r="V90" s="65"/>
      <c r="W90" s="65"/>
    </row>
    <row r="91" spans="1:23" s="89" customFormat="1" ht="12.75" hidden="1" customHeight="1">
      <c r="A91" s="68" t="s">
        <v>161</v>
      </c>
      <c r="B91" s="78"/>
      <c r="C91" s="79"/>
      <c r="D91" s="73"/>
      <c r="E91" s="77" t="e">
        <f t="shared" si="11"/>
        <v>#DIV/0!</v>
      </c>
      <c r="F91" s="71" t="e">
        <f t="shared" si="12"/>
        <v>#DIV/0!</v>
      </c>
      <c r="G91" s="72"/>
      <c r="H91" s="72"/>
      <c r="I91" s="72"/>
      <c r="J91" s="72"/>
      <c r="K91" s="72"/>
      <c r="L91" s="72"/>
      <c r="M91" s="72"/>
      <c r="N91" s="95"/>
      <c r="O91" s="95"/>
      <c r="P91" s="95"/>
      <c r="Q91" s="95"/>
      <c r="R91" s="95"/>
      <c r="S91" s="95"/>
      <c r="T91" s="95"/>
      <c r="U91" s="95"/>
      <c r="V91" s="95"/>
      <c r="W91" s="95"/>
    </row>
    <row r="92" spans="1:23" ht="14.25" hidden="1" customHeight="1">
      <c r="A92" s="68" t="s">
        <v>107</v>
      </c>
      <c r="B92" s="78"/>
      <c r="C92" s="79"/>
      <c r="D92" s="79"/>
      <c r="E92" s="80" t="e">
        <f t="shared" si="11"/>
        <v>#DIV/0!</v>
      </c>
      <c r="F92" s="71" t="e">
        <f t="shared" si="12"/>
        <v>#DIV/0!</v>
      </c>
      <c r="N92" s="95"/>
      <c r="O92" s="95"/>
      <c r="P92" s="95"/>
      <c r="Q92" s="95"/>
      <c r="R92" s="95"/>
      <c r="S92" s="95"/>
      <c r="T92" s="95"/>
      <c r="U92" s="95"/>
      <c r="V92" s="95"/>
      <c r="W92" s="95"/>
    </row>
    <row r="93" spans="1:23">
      <c r="A93" s="123" t="s">
        <v>190</v>
      </c>
      <c r="B93" s="124"/>
      <c r="C93" s="125"/>
      <c r="D93" s="125"/>
      <c r="E93" s="126" t="e">
        <f>D93*100/C93</f>
        <v>#DIV/0!</v>
      </c>
      <c r="F93" s="103"/>
      <c r="N93" s="95"/>
      <c r="O93" s="95"/>
      <c r="P93" s="95"/>
      <c r="Q93" s="95"/>
      <c r="R93" s="95"/>
      <c r="S93" s="95"/>
      <c r="T93" s="95"/>
      <c r="U93" s="95"/>
      <c r="V93" s="95"/>
      <c r="W93" s="95"/>
    </row>
    <row r="94" spans="1:23">
      <c r="A94" s="127" t="s">
        <v>191</v>
      </c>
      <c r="B94" s="128">
        <f>B96+B95</f>
        <v>4524.8999999999996</v>
      </c>
      <c r="C94" s="128">
        <f>C96+C95</f>
        <v>0</v>
      </c>
      <c r="D94" s="129">
        <f>D96+D95</f>
        <v>1364.3</v>
      </c>
      <c r="E94" s="130"/>
      <c r="F94" s="108">
        <f t="shared" si="12"/>
        <v>30.150942562266568</v>
      </c>
      <c r="N94" s="95"/>
      <c r="O94" s="95"/>
      <c r="P94" s="95"/>
      <c r="Q94" s="95"/>
      <c r="R94" s="95"/>
      <c r="S94" s="95"/>
      <c r="T94" s="95"/>
      <c r="U94" s="95"/>
      <c r="V94" s="95"/>
      <c r="W94" s="95"/>
    </row>
    <row r="95" spans="1:23" hidden="1">
      <c r="A95" s="91" t="s">
        <v>192</v>
      </c>
      <c r="B95" s="131"/>
      <c r="C95" s="131"/>
      <c r="D95" s="131"/>
      <c r="E95" s="132"/>
      <c r="F95" s="87"/>
      <c r="N95" s="95"/>
      <c r="O95" s="95"/>
      <c r="P95" s="95"/>
      <c r="Q95" s="95"/>
      <c r="R95" s="95"/>
      <c r="S95" s="95"/>
      <c r="T95" s="95"/>
      <c r="U95" s="95"/>
      <c r="V95" s="95"/>
      <c r="W95" s="95"/>
    </row>
    <row r="96" spans="1:23" s="49" customFormat="1" ht="14.25" customHeight="1">
      <c r="A96" s="133" t="s">
        <v>193</v>
      </c>
      <c r="B96" s="122" t="s">
        <v>194</v>
      </c>
      <c r="C96" s="120"/>
      <c r="D96" s="120">
        <v>1364.3</v>
      </c>
      <c r="E96" s="87"/>
      <c r="F96" s="71">
        <f t="shared" si="12"/>
        <v>30.150942562266568</v>
      </c>
      <c r="N96" s="65"/>
      <c r="O96" s="65"/>
      <c r="P96" s="65"/>
      <c r="Q96" s="65"/>
      <c r="R96" s="65"/>
      <c r="S96" s="65"/>
      <c r="T96" s="65"/>
      <c r="U96" s="65"/>
      <c r="V96" s="65"/>
      <c r="W96" s="65"/>
    </row>
    <row r="97" spans="1:23" ht="14.25" hidden="1" customHeight="1">
      <c r="A97" s="68" t="s">
        <v>161</v>
      </c>
      <c r="B97" s="121"/>
      <c r="C97" s="134"/>
      <c r="D97" s="134"/>
      <c r="E97" s="132"/>
      <c r="F97" s="135" t="e">
        <f t="shared" si="12"/>
        <v>#DIV/0!</v>
      </c>
      <c r="N97" s="95"/>
      <c r="O97" s="95"/>
      <c r="P97" s="95"/>
      <c r="Q97" s="95"/>
      <c r="R97" s="95"/>
      <c r="S97" s="95"/>
      <c r="T97" s="95"/>
      <c r="U97" s="95"/>
      <c r="V97" s="95"/>
      <c r="W97" s="95"/>
    </row>
    <row r="98" spans="1:23" ht="15" hidden="1" customHeight="1">
      <c r="A98" s="68" t="s">
        <v>107</v>
      </c>
      <c r="B98" s="121"/>
      <c r="C98" s="134"/>
      <c r="D98" s="134"/>
      <c r="E98" s="132"/>
      <c r="F98" s="135" t="e">
        <f t="shared" si="12"/>
        <v>#DIV/0!</v>
      </c>
      <c r="N98" s="95"/>
      <c r="O98" s="95"/>
      <c r="P98" s="95"/>
      <c r="Q98" s="95"/>
      <c r="R98" s="95"/>
      <c r="S98" s="95"/>
      <c r="T98" s="95"/>
      <c r="U98" s="95"/>
      <c r="V98" s="95"/>
      <c r="W98" s="95"/>
    </row>
    <row r="99" spans="1:23" ht="26.25" hidden="1" customHeight="1">
      <c r="A99" s="136" t="s">
        <v>195</v>
      </c>
      <c r="B99" s="102">
        <f>B100</f>
        <v>0</v>
      </c>
      <c r="C99" s="137">
        <f>C100</f>
        <v>0</v>
      </c>
      <c r="D99" s="102">
        <f>D100</f>
        <v>0</v>
      </c>
      <c r="E99" s="103"/>
      <c r="F99" s="103" t="e">
        <f t="shared" si="12"/>
        <v>#DIV/0!</v>
      </c>
      <c r="N99" s="95"/>
      <c r="O99" s="95"/>
      <c r="P99" s="95"/>
      <c r="Q99" s="95"/>
      <c r="R99" s="95"/>
      <c r="S99" s="95"/>
      <c r="T99" s="95"/>
      <c r="U99" s="95"/>
      <c r="V99" s="95"/>
      <c r="W99" s="95"/>
    </row>
    <row r="100" spans="1:23" ht="26.25" hidden="1" customHeight="1">
      <c r="A100" s="74" t="s">
        <v>196</v>
      </c>
      <c r="B100" s="78"/>
      <c r="C100" s="79"/>
      <c r="D100" s="73"/>
      <c r="E100" s="132"/>
      <c r="F100" s="71" t="e">
        <f t="shared" si="12"/>
        <v>#DIV/0!</v>
      </c>
      <c r="N100" s="95"/>
      <c r="O100" s="95"/>
      <c r="P100" s="95"/>
      <c r="Q100" s="95"/>
      <c r="R100" s="95"/>
      <c r="S100" s="95"/>
      <c r="T100" s="95"/>
      <c r="U100" s="95"/>
      <c r="V100" s="95"/>
      <c r="W100" s="95"/>
    </row>
    <row r="101" spans="1:23" ht="38.25">
      <c r="A101" s="136" t="s">
        <v>197</v>
      </c>
      <c r="B101" s="109" t="s">
        <v>198</v>
      </c>
      <c r="C101" s="138"/>
      <c r="D101" s="103">
        <v>22711.599999999999</v>
      </c>
      <c r="E101" s="126"/>
      <c r="F101" s="103">
        <f>D101/B101*100</f>
        <v>28.984256952668762</v>
      </c>
      <c r="N101" s="95"/>
      <c r="O101" s="95"/>
      <c r="P101" s="95"/>
      <c r="Q101" s="95"/>
      <c r="R101" s="95"/>
      <c r="S101" s="95"/>
      <c r="T101" s="95"/>
      <c r="U101" s="95"/>
      <c r="V101" s="95"/>
      <c r="W101" s="95"/>
    </row>
    <row r="102" spans="1:23" s="141" customFormat="1" ht="14.25" customHeight="1">
      <c r="A102" s="139" t="s">
        <v>199</v>
      </c>
      <c r="B102" s="140">
        <f>B8+B27+B31+B36+B44+B53+B69+B78+B81+B94+B99+B101+B50</f>
        <v>537326.9</v>
      </c>
      <c r="C102" s="140">
        <f>C8+C27+C31+C36+C44+C53+C69+C78+C81+C94+C99+C101+C50</f>
        <v>0</v>
      </c>
      <c r="D102" s="140">
        <f>D8+D27+D31+D36+D44+D53+D69+D78+D81+D94+D99+D101+D50</f>
        <v>190075.09999999998</v>
      </c>
      <c r="E102" s="140" t="e">
        <f>E8+E36+E44+E53+E69+E78+E81</f>
        <v>#DIV/0!</v>
      </c>
      <c r="F102" s="140">
        <f t="shared" si="12"/>
        <v>35.37420144050111</v>
      </c>
      <c r="G102" s="65"/>
      <c r="H102" s="65"/>
      <c r="I102" s="65"/>
      <c r="J102" s="65"/>
      <c r="K102" s="65"/>
      <c r="L102" s="65"/>
      <c r="M102" s="65"/>
      <c r="N102" s="65"/>
      <c r="O102" s="65"/>
      <c r="P102" s="65"/>
      <c r="Q102" s="65"/>
      <c r="R102" s="65"/>
      <c r="S102" s="65"/>
      <c r="T102" s="65"/>
      <c r="U102" s="65"/>
      <c r="V102" s="65"/>
      <c r="W102" s="65"/>
    </row>
    <row r="103" spans="1:23" ht="12" customHeight="1">
      <c r="N103" s="95"/>
      <c r="O103" s="95"/>
      <c r="P103" s="95"/>
      <c r="Q103" s="95"/>
      <c r="R103" s="95"/>
      <c r="S103" s="95"/>
      <c r="T103" s="95"/>
      <c r="U103" s="95"/>
      <c r="V103" s="95"/>
      <c r="W103" s="95"/>
    </row>
    <row r="104" spans="1:23" ht="12.75" hidden="1" customHeight="1">
      <c r="A104" s="47" t="s">
        <v>200</v>
      </c>
      <c r="B104" s="142">
        <f>B9+B38+B49+B54+B70+B82+B97+B33</f>
        <v>0</v>
      </c>
      <c r="C104" s="142">
        <f>C9+C38+C49+C54+C70+C82+C97</f>
        <v>0</v>
      </c>
      <c r="D104" s="142">
        <f>D9+D38+D49+D54+D70+D82+D97+D33</f>
        <v>0</v>
      </c>
      <c r="E104" s="50"/>
      <c r="F104" s="50" t="e">
        <f>D104/B104*100</f>
        <v>#DIV/0!</v>
      </c>
      <c r="N104" s="95"/>
      <c r="O104" s="95"/>
      <c r="P104" s="95"/>
      <c r="Q104" s="95"/>
      <c r="R104" s="95"/>
      <c r="S104" s="95"/>
      <c r="T104" s="95"/>
      <c r="U104" s="95"/>
      <c r="V104" s="95"/>
      <c r="W104" s="95"/>
    </row>
    <row r="105" spans="1:23" ht="15" hidden="1" customHeight="1">
      <c r="A105" s="47" t="s">
        <v>201</v>
      </c>
      <c r="B105" s="142">
        <f>B10+B55+B71+B83+B98</f>
        <v>0</v>
      </c>
      <c r="C105" s="142">
        <f>C10+C55+C71+C83+C98</f>
        <v>0</v>
      </c>
      <c r="D105" s="142">
        <f>D10+D55+D71+D83+D98</f>
        <v>0</v>
      </c>
      <c r="E105" s="50"/>
      <c r="F105" s="50" t="e">
        <f>D105/B105*100</f>
        <v>#DIV/0!</v>
      </c>
      <c r="N105" s="95"/>
      <c r="O105" s="95"/>
      <c r="P105" s="95"/>
      <c r="Q105" s="95"/>
      <c r="R105" s="95"/>
      <c r="S105" s="95"/>
      <c r="T105" s="95"/>
      <c r="U105" s="95"/>
      <c r="V105" s="95"/>
      <c r="W105" s="95"/>
    </row>
    <row r="106" spans="1:23">
      <c r="C106" s="42"/>
      <c r="D106" s="42"/>
    </row>
  </sheetData>
  <mergeCells count="1">
    <mergeCell ref="D1:F1"/>
  </mergeCells>
  <pageMargins left="0.98425196850393704" right="0.19685039370078741" top="0.39370078740157483" bottom="0.19685039370078741" header="0.11811023622047245" footer="0.11811023622047245"/>
  <pageSetup paperSize="9" scale="95" orientation="portrait" r:id="rId1"/>
  <headerFooter alignWithMargins="0">
    <oddFooter>&amp;C&amp;8&amp;Z&amp;F
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доходы</vt:lpstr>
      <vt:lpstr>расходы</vt:lpstr>
      <vt:lpstr>расходы!Область_печати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МЕЖЕНИНА</dc:creator>
  <cp:lastModifiedBy>МЕЖЕНИНА</cp:lastModifiedBy>
  <dcterms:created xsi:type="dcterms:W3CDTF">2018-07-11T06:12:03Z</dcterms:created>
  <dcterms:modified xsi:type="dcterms:W3CDTF">2018-07-11T06:13:01Z</dcterms:modified>
</cp:coreProperties>
</file>