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055" windowHeight="9150" activeTab="1"/>
  </bookViews>
  <sheets>
    <sheet name="доходы" sheetId="1" r:id="rId1"/>
    <sheet name="расходы" sheetId="2" r:id="rId2"/>
  </sheets>
  <definedNames>
    <definedName name="_xlnm.Print_Area" localSheetId="1">'расходы'!$A$1:$G$91</definedName>
  </definedNames>
  <calcPr fullCalcOnLoad="1"/>
</workbook>
</file>

<file path=xl/sharedStrings.xml><?xml version="1.0" encoding="utf-8"?>
<sst xmlns="http://schemas.openxmlformats.org/spreadsheetml/2006/main" count="224" uniqueCount="199">
  <si>
    <t>КБК</t>
  </si>
  <si>
    <t xml:space="preserve">Наименование </t>
  </si>
  <si>
    <t xml:space="preserve">Назнач. на год </t>
  </si>
  <si>
    <t>% испол.</t>
  </si>
  <si>
    <t>ДОХОДЫ</t>
  </si>
  <si>
    <t xml:space="preserve"> 1 00 00000 00 0000 000</t>
  </si>
  <si>
    <t>Налоговые доходы</t>
  </si>
  <si>
    <t xml:space="preserve"> 1 01 00000 00 0000 000</t>
  </si>
  <si>
    <t>Налоги на прибыль, доходы</t>
  </si>
  <si>
    <t xml:space="preserve"> 1 01 01000 00 0000 110</t>
  </si>
  <si>
    <t>Налог на прибыль</t>
  </si>
  <si>
    <t xml:space="preserve"> 1 01 02000 01 0000 110</t>
  </si>
  <si>
    <t>Налог на доходы физических лиц</t>
  </si>
  <si>
    <t xml:space="preserve"> 1 05 00000 00 0000 000</t>
  </si>
  <si>
    <t>Налоги на совокупный доход</t>
  </si>
  <si>
    <t xml:space="preserve"> 1 05 02000 02 0000 110</t>
  </si>
  <si>
    <t>Единый налог на вмененный налог</t>
  </si>
  <si>
    <t xml:space="preserve"> 1 05 03000 01 0000 110</t>
  </si>
  <si>
    <t>Единый сельскохозяйственный налог</t>
  </si>
  <si>
    <t xml:space="preserve"> 1 06 00000 00 0000 000</t>
  </si>
  <si>
    <t>Налоги на имущество</t>
  </si>
  <si>
    <t xml:space="preserve"> 1 06 01000 00 0000 110</t>
  </si>
  <si>
    <t>Налог на имущество физических лиц</t>
  </si>
  <si>
    <t xml:space="preserve"> 1 06 06000 00 0000 110</t>
  </si>
  <si>
    <t>Земельный налог</t>
  </si>
  <si>
    <t xml:space="preserve"> 1 08 00000 00 0000 000</t>
  </si>
  <si>
    <t>Государственная пошлина</t>
  </si>
  <si>
    <t xml:space="preserve"> 1 09 00000 00 0000 000</t>
  </si>
  <si>
    <t>Задолженность и перерасчеты по отмененным налогам</t>
  </si>
  <si>
    <t xml:space="preserve"> 1 09 01000 05 0000 110</t>
  </si>
  <si>
    <t xml:space="preserve"> 1 09 04000 00 0000 110</t>
  </si>
  <si>
    <t xml:space="preserve"> 1 09 07000 05 0000 110</t>
  </si>
  <si>
    <t>Прочие налоги и сборы</t>
  </si>
  <si>
    <t xml:space="preserve"> 1 11 00000 00 0000 000</t>
  </si>
  <si>
    <t>Доходы от использования имущества</t>
  </si>
  <si>
    <t>Проценты, полученные от предоставления</t>
  </si>
  <si>
    <t xml:space="preserve"> 1 11 05000 00 0000 120</t>
  </si>
  <si>
    <t>Доходы, получаемые в виде арендной платы</t>
  </si>
  <si>
    <t xml:space="preserve"> 1 11 07000 00 0000 120</t>
  </si>
  <si>
    <t xml:space="preserve"> 1 11 09000 00 0000 120</t>
  </si>
  <si>
    <t xml:space="preserve"> 1 12 00000 00 0000 000</t>
  </si>
  <si>
    <t>Платежи при использовании природных ресурсов</t>
  </si>
  <si>
    <t xml:space="preserve"> 1 12 01000 01 0000 120</t>
  </si>
  <si>
    <t>Плата за негативное воздействие на окружающую среду</t>
  </si>
  <si>
    <t xml:space="preserve"> 1 14 00000 01 0000 000</t>
  </si>
  <si>
    <t>Доходы от продажи</t>
  </si>
  <si>
    <t xml:space="preserve"> 1 16 00000 00 0000 000</t>
  </si>
  <si>
    <t>Штрафы, санкции, возмещение ущерба</t>
  </si>
  <si>
    <t xml:space="preserve"> 1 17 00000 00 0000 000</t>
  </si>
  <si>
    <t>Прочие неналоговые доходы</t>
  </si>
  <si>
    <t xml:space="preserve"> 1 17 01000 01 0000 180</t>
  </si>
  <si>
    <t>Невыясненные поступления</t>
  </si>
  <si>
    <t xml:space="preserve"> 1 17 02000 01 0000 120</t>
  </si>
  <si>
    <t xml:space="preserve"> 1 17 05000 01 0000 180</t>
  </si>
  <si>
    <t xml:space="preserve"> 2 00 00000 00 0000 000</t>
  </si>
  <si>
    <t>БЕЗВОЗМЕЗДНЫЕ ПОСТУПЛЕНИЯ</t>
  </si>
  <si>
    <t xml:space="preserve"> 2 02 00000 00 0000 000</t>
  </si>
  <si>
    <t xml:space="preserve">Безвозмездные поступления от других </t>
  </si>
  <si>
    <t xml:space="preserve"> 2 02 01000 00 0000 151</t>
  </si>
  <si>
    <t>Дотации бюджетам</t>
  </si>
  <si>
    <t xml:space="preserve"> 2 02 02000 00 0000 151</t>
  </si>
  <si>
    <t>Субсидии бюджетам</t>
  </si>
  <si>
    <t xml:space="preserve"> 2 02 03000 00 0000 151</t>
  </si>
  <si>
    <t>Субвенции бюджетам</t>
  </si>
  <si>
    <t xml:space="preserve"> 2 02 04000 00 0000 151</t>
  </si>
  <si>
    <t>Иные межбюджетные трансферты</t>
  </si>
  <si>
    <t xml:space="preserve"> 2 02 09000 00 0000 151</t>
  </si>
  <si>
    <t>Прочие безвозмездные поступления</t>
  </si>
  <si>
    <t xml:space="preserve"> 2 07 00000 00 0000 180</t>
  </si>
  <si>
    <t>ВСЕГО ДОХОДОВ</t>
  </si>
  <si>
    <t>Собственные доходы</t>
  </si>
  <si>
    <t xml:space="preserve"> 1 13 00000 00 0000 000</t>
  </si>
  <si>
    <t xml:space="preserve"> Исп. О.В. Кравцова</t>
  </si>
  <si>
    <t xml:space="preserve"> 2 19 00000 00 0000 151</t>
  </si>
  <si>
    <t>1 11 03000 00 0000 120</t>
  </si>
  <si>
    <t>Прочие межбюджетные трансферты</t>
  </si>
  <si>
    <t xml:space="preserve"> 1 05 04000 01 0000 110</t>
  </si>
  <si>
    <t>Налог, взимаемый в связи с применением патетной системы налогообложения</t>
  </si>
  <si>
    <t xml:space="preserve"> 2 18 00000 00 0000 180</t>
  </si>
  <si>
    <t>Доходы бюджетов муниципальных районов от возврата бюджетными учреждениями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</si>
  <si>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</si>
  <si>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Доходы от оказания платных услуг и компенсации затрат государства </t>
  </si>
  <si>
    <t xml:space="preserve"> 1 13 01000 00 0000 130</t>
  </si>
  <si>
    <t xml:space="preserve">Доходы от оказания платных услуг (работ) </t>
  </si>
  <si>
    <t>1 13 02000 00 0000 130</t>
  </si>
  <si>
    <t>Доходы от компенсации затрат государства</t>
  </si>
  <si>
    <t xml:space="preserve">Платежи от государственных и муниципальных унитарных предприятий
</t>
  </si>
  <si>
    <t>Прочие доходы от использования имущества</t>
  </si>
  <si>
    <t>Возмещение потерь сельскохозяйственного производства</t>
  </si>
  <si>
    <t xml:space="preserve">Исполн.       </t>
  </si>
  <si>
    <t xml:space="preserve"> 1 14 02000 00 0000 410</t>
  </si>
  <si>
    <t>Доходы от реализации имущества, находящегося в государственной и муниципальной собственности</t>
  </si>
  <si>
    <t>1 14 06000 00 0000 130</t>
  </si>
  <si>
    <t>Доходы от продажи земельных участков, находящихся в государственной и муниципальной собственности</t>
  </si>
  <si>
    <t xml:space="preserve">Исполнение доходов Районного Бюджета на 01.06.2017г. </t>
  </si>
  <si>
    <t>всего коммун</t>
  </si>
  <si>
    <t>всего зпл</t>
  </si>
  <si>
    <t>ВСЕГО:</t>
  </si>
  <si>
    <t>73560,6</t>
  </si>
  <si>
    <t>1400   Межбюджетные трансферты общего характера бюджетам субъектов Российской Федерации и муниципальных образований</t>
  </si>
  <si>
    <t>200</t>
  </si>
  <si>
    <t xml:space="preserve">    1301  Обслуживание государственного и муниципального долга</t>
  </si>
  <si>
    <t xml:space="preserve"> Обслуживание государственного и муниципального долга</t>
  </si>
  <si>
    <t xml:space="preserve">   коммунальные услуги</t>
  </si>
  <si>
    <t xml:space="preserve">   в т.ч.оплата труда и начисления</t>
  </si>
  <si>
    <t>5294,1</t>
  </si>
  <si>
    <t>1105 Другие вопросы в области физкультуры и спорта</t>
  </si>
  <si>
    <t>1102  Массовый спорт</t>
  </si>
  <si>
    <t>1100  Физическая культура и спорт</t>
  </si>
  <si>
    <t>Физическая культура и спорт</t>
  </si>
  <si>
    <t>4754,8</t>
  </si>
  <si>
    <t>1006  Другие вопросы в области социальной политики</t>
  </si>
  <si>
    <t>403,0</t>
  </si>
  <si>
    <t>1004  Охрана семьи и детства</t>
  </si>
  <si>
    <t>8436,2</t>
  </si>
  <si>
    <t>1003  Социальное обеспечение населения</t>
  </si>
  <si>
    <t>30392,1</t>
  </si>
  <si>
    <t>1002  Социальное обслуживание населения</t>
  </si>
  <si>
    <t>650,0</t>
  </si>
  <si>
    <t>1001  Пенсионное обеспечение</t>
  </si>
  <si>
    <t>1000  Социальная политика</t>
  </si>
  <si>
    <t>Социальная политика</t>
  </si>
  <si>
    <t xml:space="preserve">0909  Другие вопросы в области здравоохранения </t>
  </si>
  <si>
    <t>0900  Здравоохранение</t>
  </si>
  <si>
    <t>Здравоохранение</t>
  </si>
  <si>
    <t>2239,3</t>
  </si>
  <si>
    <t>0804  Другие вопросы в области культуры, кинематографии</t>
  </si>
  <si>
    <t>21042,7</t>
  </si>
  <si>
    <t>0801  Культура</t>
  </si>
  <si>
    <t>0800  Культура, кинематография</t>
  </si>
  <si>
    <t>Культура, кинематография</t>
  </si>
  <si>
    <t>9835,2</t>
  </si>
  <si>
    <t>0709   Другие вопросы в области образования</t>
  </si>
  <si>
    <t>3484,0</t>
  </si>
  <si>
    <t>0707  Молодежная политика и оздоровление детей</t>
  </si>
  <si>
    <t>168435,1</t>
  </si>
  <si>
    <t>0702  Общее образование</t>
  </si>
  <si>
    <t>0701  Дошкольное образование</t>
  </si>
  <si>
    <t>0700  Образование</t>
  </si>
  <si>
    <t>Образование</t>
  </si>
  <si>
    <t>186,0</t>
  </si>
  <si>
    <t xml:space="preserve"> 0603  Охрана объектов растительного и животного мира и среды их обитания</t>
  </si>
  <si>
    <t xml:space="preserve"> 0600 ОХРАНА ОКРУЖАЮЩЕЙ СРЕДЫ</t>
  </si>
  <si>
    <t>8096,1</t>
  </si>
  <si>
    <t>0505  Другие вопросы в области жилищно-коммунального хозяйства</t>
  </si>
  <si>
    <t>1378,7</t>
  </si>
  <si>
    <t>0503  Благоустройство</t>
  </si>
  <si>
    <t>4600,0</t>
  </si>
  <si>
    <t>0502  Коммунальное хозяйство</t>
  </si>
  <si>
    <t>55,2</t>
  </si>
  <si>
    <t>0501  Жилищное хозяйство</t>
  </si>
  <si>
    <t>0500  Жилищно-коммунальное хозяйство</t>
  </si>
  <si>
    <t>Жилищно-коммунальное хозяйство</t>
  </si>
  <si>
    <t>1817,4</t>
  </si>
  <si>
    <t>0412  Другие вопросы</t>
  </si>
  <si>
    <t>10283,4</t>
  </si>
  <si>
    <t>0409   Дорожное хозяйство</t>
  </si>
  <si>
    <t>8445,4</t>
  </si>
  <si>
    <t>0408  Транспорт</t>
  </si>
  <si>
    <t>2625,5</t>
  </si>
  <si>
    <t>0405  Сельское хозяйство и рыболовство</t>
  </si>
  <si>
    <t>0400   Национальная экономика</t>
  </si>
  <si>
    <t>Национальная экономика</t>
  </si>
  <si>
    <t>236,7</t>
  </si>
  <si>
    <t>0310   Обеспечение противопожарной безопасности</t>
  </si>
  <si>
    <t>927,0</t>
  </si>
  <si>
    <t>2184,3</t>
  </si>
  <si>
    <t>0309 Защита населения и территории от чрезвычайных ситуаций природного и техногенного характера, гражданская оборона</t>
  </si>
  <si>
    <t>0300  Национальная безопасность и правоохранительная деятельность</t>
  </si>
  <si>
    <t>Национальная безопасность и правоохранительная деятельность</t>
  </si>
  <si>
    <t xml:space="preserve">   в т.ч.опплата труда и начисления</t>
  </si>
  <si>
    <t>716,8</t>
  </si>
  <si>
    <t>0203  Мобилизационная и вневойсковая подготовка</t>
  </si>
  <si>
    <t>0200  Национальная оборона</t>
  </si>
  <si>
    <t>Национальная оборона</t>
  </si>
  <si>
    <t>16221,3</t>
  </si>
  <si>
    <t>0113   Другие общегосударственные вопросы</t>
  </si>
  <si>
    <t>100,0</t>
  </si>
  <si>
    <t>0111  Резервные фонды</t>
  </si>
  <si>
    <t>0107 Обеспечение проведение выборов и референдумов</t>
  </si>
  <si>
    <t>6000,9</t>
  </si>
  <si>
    <t>0106 Обеспечение деятельности финансовых, налоговых и таможенных органов и органов финансового (финансово-бюджетного) надзора</t>
  </si>
  <si>
    <t>0105  Судебная система</t>
  </si>
  <si>
    <t>19211,3</t>
  </si>
  <si>
    <t>0104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</si>
  <si>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3235,7</t>
  </si>
  <si>
    <t>0103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</si>
  <si>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0102   Функционирование высшего должностного лица субъекта Российской Федерации и муниципального образования</t>
  </si>
  <si>
    <t>0100   Общегосударственные вопросы</t>
  </si>
  <si>
    <t>Общегосударственные вопросы</t>
  </si>
  <si>
    <t>Процент исполнения к году</t>
  </si>
  <si>
    <t>Процент исполнения</t>
  </si>
  <si>
    <t>Исполнено на 01.06.17г.</t>
  </si>
  <si>
    <t>Назначено на 9мес.</t>
  </si>
  <si>
    <t>Назначено на  год</t>
  </si>
  <si>
    <t>на 01.06.2017г.</t>
  </si>
  <si>
    <t xml:space="preserve">                   Итоги исполнения расходов районного бюджета</t>
  </si>
  <si>
    <t>Приложение № 2</t>
  </si>
  <si>
    <t xml:space="preserve">                                           Приложение № 2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</si>
</sst>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00"/>
    <numFmt numFmtId="167" formatCode="#.##0.0"/>
    <numFmt numFmtId="168" formatCode="0.0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0"/>
      <name val="Arial Cyr"/>
      <family val="0"/>
    </font>
    <font>
      <b/>
      <sz val="12"/>
      <name val="Arial Cyr"/>
      <family val="0"/>
    </font>
    <font>
      <b/>
      <sz val="9"/>
      <name val="Arial Cyr"/>
      <family val="0"/>
    </font>
    <font>
      <b/>
      <i/>
      <sz val="10"/>
      <name val="Arial CYR"/>
      <family val="0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i/>
      <sz val="10"/>
      <color theme="1"/>
      <name val="Times New Roman"/>
      <family val="1"/>
    </font>
    <font>
      <i/>
      <sz val="11"/>
      <color theme="1"/>
      <name val="Times New Roman"/>
      <family val="1"/>
    </font>
    <font>
      <b/>
      <sz val="10"/>
      <color rgb="FF00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 vertical="top" wrapText="1"/>
    </xf>
    <xf numFmtId="0" fontId="5" fillId="33" borderId="11" xfId="0" applyFont="1" applyFill="1" applyBorder="1" applyAlignment="1">
      <alignment horizontal="right" vertical="top"/>
    </xf>
    <xf numFmtId="0" fontId="5" fillId="0" borderId="11" xfId="0" applyFont="1" applyBorder="1" applyAlignment="1">
      <alignment horizontal="right" vertical="top"/>
    </xf>
    <xf numFmtId="164" fontId="5" fillId="0" borderId="10" xfId="0" applyNumberFormat="1" applyFont="1" applyBorder="1" applyAlignment="1">
      <alignment vertical="top"/>
    </xf>
    <xf numFmtId="164" fontId="5" fillId="0" borderId="12" xfId="0" applyNumberFormat="1" applyFont="1" applyBorder="1" applyAlignment="1">
      <alignment vertical="top"/>
    </xf>
    <xf numFmtId="0" fontId="2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5" fillId="0" borderId="16" xfId="0" applyFont="1" applyBorder="1" applyAlignment="1">
      <alignment horizontal="right" vertical="top"/>
    </xf>
    <xf numFmtId="0" fontId="5" fillId="0" borderId="17" xfId="0" applyFont="1" applyBorder="1" applyAlignment="1">
      <alignment vertical="top" wrapText="1"/>
    </xf>
    <xf numFmtId="164" fontId="5" fillId="0" borderId="17" xfId="0" applyNumberFormat="1" applyFont="1" applyBorder="1" applyAlignment="1">
      <alignment vertical="top"/>
    </xf>
    <xf numFmtId="0" fontId="6" fillId="0" borderId="18" xfId="0" applyFont="1" applyBorder="1" applyAlignment="1">
      <alignment horizontal="center" vertical="top"/>
    </xf>
    <xf numFmtId="0" fontId="6" fillId="0" borderId="19" xfId="0" applyFont="1" applyBorder="1" applyAlignment="1">
      <alignment horizontal="center" vertical="top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6" fillId="0" borderId="2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top" wrapText="1"/>
    </xf>
    <xf numFmtId="0" fontId="4" fillId="34" borderId="11" xfId="0" applyFont="1" applyFill="1" applyBorder="1" applyAlignment="1">
      <alignment horizontal="right" vertical="top"/>
    </xf>
    <xf numFmtId="164" fontId="4" fillId="34" borderId="10" xfId="0" applyNumberFormat="1" applyFont="1" applyFill="1" applyBorder="1" applyAlignment="1">
      <alignment vertical="top"/>
    </xf>
    <xf numFmtId="164" fontId="4" fillId="34" borderId="12" xfId="0" applyNumberFormat="1" applyFont="1" applyFill="1" applyBorder="1" applyAlignment="1">
      <alignment vertical="top"/>
    </xf>
    <xf numFmtId="0" fontId="4" fillId="34" borderId="10" xfId="0" applyFont="1" applyFill="1" applyBorder="1" applyAlignment="1">
      <alignment vertical="top" wrapText="1"/>
    </xf>
    <xf numFmtId="0" fontId="4" fillId="25" borderId="11" xfId="0" applyFont="1" applyFill="1" applyBorder="1" applyAlignment="1">
      <alignment horizontal="right" vertical="top"/>
    </xf>
    <xf numFmtId="164" fontId="4" fillId="25" borderId="24" xfId="0" applyNumberFormat="1" applyFont="1" applyFill="1" applyBorder="1" applyAlignment="1">
      <alignment vertical="top"/>
    </xf>
    <xf numFmtId="164" fontId="4" fillId="25" borderId="25" xfId="0" applyNumberFormat="1" applyFont="1" applyFill="1" applyBorder="1" applyAlignment="1">
      <alignment vertical="top"/>
    </xf>
    <xf numFmtId="0" fontId="2" fillId="35" borderId="26" xfId="0" applyFont="1" applyFill="1" applyBorder="1" applyAlignment="1">
      <alignment vertical="top"/>
    </xf>
    <xf numFmtId="164" fontId="48" fillId="35" borderId="10" xfId="0" applyNumberFormat="1" applyFont="1" applyFill="1" applyBorder="1" applyAlignment="1">
      <alignment vertical="top"/>
    </xf>
    <xf numFmtId="164" fontId="48" fillId="35" borderId="12" xfId="0" applyNumberFormat="1" applyFont="1" applyFill="1" applyBorder="1" applyAlignment="1">
      <alignment vertical="top"/>
    </xf>
    <xf numFmtId="164" fontId="4" fillId="25" borderId="10" xfId="0" applyNumberFormat="1" applyFont="1" applyFill="1" applyBorder="1" applyAlignment="1">
      <alignment vertical="top"/>
    </xf>
    <xf numFmtId="0" fontId="49" fillId="34" borderId="27" xfId="0" applyFont="1" applyFill="1" applyBorder="1" applyAlignment="1">
      <alignment vertical="top"/>
    </xf>
    <xf numFmtId="164" fontId="50" fillId="34" borderId="28" xfId="0" applyNumberFormat="1" applyFont="1" applyFill="1" applyBorder="1" applyAlignment="1">
      <alignment vertical="top"/>
    </xf>
    <xf numFmtId="164" fontId="50" fillId="34" borderId="29" xfId="0" applyNumberFormat="1" applyFont="1" applyFill="1" applyBorder="1" applyAlignment="1">
      <alignment vertical="top"/>
    </xf>
    <xf numFmtId="0" fontId="4" fillId="25" borderId="24" xfId="0" applyFont="1" applyFill="1" applyBorder="1" applyAlignment="1">
      <alignment vertical="top" wrapText="1"/>
    </xf>
    <xf numFmtId="0" fontId="4" fillId="25" borderId="10" xfId="0" applyFont="1" applyFill="1" applyBorder="1" applyAlignment="1">
      <alignment vertical="top" wrapText="1"/>
    </xf>
    <xf numFmtId="0" fontId="3" fillId="35" borderId="10" xfId="0" applyFont="1" applyFill="1" applyBorder="1" applyAlignment="1">
      <alignment vertical="top" wrapText="1"/>
    </xf>
    <xf numFmtId="0" fontId="50" fillId="34" borderId="28" xfId="0" applyFont="1" applyFill="1" applyBorder="1" applyAlignment="1">
      <alignment vertical="top" wrapText="1"/>
    </xf>
    <xf numFmtId="0" fontId="6" fillId="0" borderId="0" xfId="0" applyFont="1" applyAlignment="1">
      <alignment horizontal="center"/>
    </xf>
    <xf numFmtId="168" fontId="0" fillId="0" borderId="0" xfId="0" applyNumberFormat="1" applyAlignment="1">
      <alignment/>
    </xf>
    <xf numFmtId="49" fontId="0" fillId="0" borderId="0" xfId="0" applyNumberFormat="1" applyAlignment="1">
      <alignment horizontal="right" wrapText="1"/>
    </xf>
    <xf numFmtId="49" fontId="0" fillId="0" borderId="0" xfId="0" applyNumberFormat="1" applyAlignment="1">
      <alignment wrapText="1"/>
    </xf>
    <xf numFmtId="0" fontId="0" fillId="33" borderId="0" xfId="0" applyFill="1" applyAlignment="1">
      <alignment/>
    </xf>
    <xf numFmtId="168" fontId="26" fillId="0" borderId="0" xfId="0" applyNumberFormat="1" applyFont="1" applyAlignment="1">
      <alignment/>
    </xf>
    <xf numFmtId="2" fontId="26" fillId="0" borderId="0" xfId="0" applyNumberFormat="1" applyFont="1" applyAlignment="1">
      <alignment horizontal="right" wrapText="1"/>
    </xf>
    <xf numFmtId="49" fontId="26" fillId="0" borderId="0" xfId="0" applyNumberFormat="1" applyFont="1" applyAlignment="1">
      <alignment wrapText="1"/>
    </xf>
    <xf numFmtId="0" fontId="26" fillId="36" borderId="0" xfId="0" applyFont="1" applyFill="1" applyAlignment="1">
      <alignment/>
    </xf>
    <xf numFmtId="0" fontId="26" fillId="33" borderId="0" xfId="0" applyFont="1" applyFill="1" applyAlignment="1">
      <alignment/>
    </xf>
    <xf numFmtId="168" fontId="26" fillId="36" borderId="10" xfId="0" applyNumberFormat="1" applyFont="1" applyFill="1" applyBorder="1" applyAlignment="1">
      <alignment/>
    </xf>
    <xf numFmtId="49" fontId="27" fillId="36" borderId="10" xfId="0" applyNumberFormat="1" applyFont="1" applyFill="1" applyBorder="1" applyAlignment="1">
      <alignment wrapText="1"/>
    </xf>
    <xf numFmtId="168" fontId="26" fillId="37" borderId="10" xfId="0" applyNumberFormat="1" applyFont="1" applyFill="1" applyBorder="1" applyAlignment="1">
      <alignment/>
    </xf>
    <xf numFmtId="168" fontId="0" fillId="37" borderId="10" xfId="0" applyNumberFormat="1" applyFont="1" applyFill="1" applyBorder="1" applyAlignment="1">
      <alignment/>
    </xf>
    <xf numFmtId="0" fontId="26" fillId="37" borderId="10" xfId="0" applyFont="1" applyFill="1" applyBorder="1" applyAlignment="1">
      <alignment/>
    </xf>
    <xf numFmtId="49" fontId="26" fillId="37" borderId="10" xfId="0" applyNumberFormat="1" applyFont="1" applyFill="1" applyBorder="1" applyAlignment="1">
      <alignment horizontal="right" wrapText="1"/>
    </xf>
    <xf numFmtId="49" fontId="26" fillId="37" borderId="10" xfId="0" applyNumberFormat="1" applyFont="1" applyFill="1" applyBorder="1" applyAlignment="1">
      <alignment wrapText="1"/>
    </xf>
    <xf numFmtId="168" fontId="26" fillId="33" borderId="10" xfId="0" applyNumberFormat="1" applyFont="1" applyFill="1" applyBorder="1" applyAlignment="1">
      <alignment/>
    </xf>
    <xf numFmtId="168" fontId="0" fillId="38" borderId="10" xfId="0" applyNumberFormat="1" applyFont="1" applyFill="1" applyBorder="1" applyAlignment="1">
      <alignment/>
    </xf>
    <xf numFmtId="168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horizontal="right" wrapText="1"/>
    </xf>
    <xf numFmtId="49" fontId="26" fillId="0" borderId="10" xfId="0" applyNumberFormat="1" applyFont="1" applyBorder="1" applyAlignment="1">
      <alignment wrapText="1"/>
    </xf>
    <xf numFmtId="168" fontId="26" fillId="37" borderId="10" xfId="0" applyNumberFormat="1" applyFont="1" applyFill="1" applyBorder="1" applyAlignment="1">
      <alignment horizontal="right" wrapText="1"/>
    </xf>
    <xf numFmtId="2" fontId="0" fillId="37" borderId="10" xfId="0" applyNumberFormat="1" applyFill="1" applyBorder="1" applyAlignment="1">
      <alignment horizontal="right" wrapText="1"/>
    </xf>
    <xf numFmtId="168" fontId="0" fillId="33" borderId="10" xfId="0" applyNumberFormat="1" applyFont="1" applyFill="1" applyBorder="1" applyAlignment="1">
      <alignment/>
    </xf>
    <xf numFmtId="168" fontId="0" fillId="38" borderId="10" xfId="0" applyNumberFormat="1" applyFill="1" applyBorder="1" applyAlignment="1">
      <alignment/>
    </xf>
    <xf numFmtId="168" fontId="0" fillId="38" borderId="10" xfId="0" applyNumberFormat="1" applyFill="1" applyBorder="1" applyAlignment="1">
      <alignment horizontal="right" wrapText="1"/>
    </xf>
    <xf numFmtId="49" fontId="0" fillId="0" borderId="10" xfId="0" applyNumberFormat="1" applyBorder="1" applyAlignment="1">
      <alignment wrapText="1"/>
    </xf>
    <xf numFmtId="0" fontId="26" fillId="0" borderId="0" xfId="0" applyFont="1" applyAlignment="1">
      <alignment/>
    </xf>
    <xf numFmtId="168" fontId="26" fillId="38" borderId="10" xfId="0" applyNumberFormat="1" applyFont="1" applyFill="1" applyBorder="1" applyAlignment="1">
      <alignment/>
    </xf>
    <xf numFmtId="0" fontId="0" fillId="38" borderId="10" xfId="0" applyFill="1" applyBorder="1" applyAlignment="1">
      <alignment/>
    </xf>
    <xf numFmtId="49" fontId="0" fillId="38" borderId="10" xfId="0" applyNumberFormat="1" applyFill="1" applyBorder="1" applyAlignment="1">
      <alignment horizontal="right" wrapText="1"/>
    </xf>
    <xf numFmtId="49" fontId="28" fillId="38" borderId="10" xfId="0" applyNumberFormat="1" applyFont="1" applyFill="1" applyBorder="1" applyAlignment="1">
      <alignment wrapText="1"/>
    </xf>
    <xf numFmtId="2" fontId="26" fillId="38" borderId="10" xfId="0" applyNumberFormat="1" applyFont="1" applyFill="1" applyBorder="1" applyAlignment="1">
      <alignment horizontal="right" wrapText="1"/>
    </xf>
    <xf numFmtId="49" fontId="26" fillId="38" borderId="10" xfId="0" applyNumberFormat="1" applyFont="1" applyFill="1" applyBorder="1" applyAlignment="1">
      <alignment wrapText="1"/>
    </xf>
    <xf numFmtId="168" fontId="26" fillId="39" borderId="10" xfId="0" applyNumberFormat="1" applyFont="1" applyFill="1" applyBorder="1" applyAlignment="1">
      <alignment/>
    </xf>
    <xf numFmtId="168" fontId="0" fillId="39" borderId="10" xfId="0" applyNumberFormat="1" applyFont="1" applyFill="1" applyBorder="1" applyAlignment="1">
      <alignment/>
    </xf>
    <xf numFmtId="168" fontId="26" fillId="39" borderId="10" xfId="0" applyNumberFormat="1" applyFont="1" applyFill="1" applyBorder="1" applyAlignment="1">
      <alignment horizontal="right" wrapText="1"/>
    </xf>
    <xf numFmtId="2" fontId="26" fillId="39" borderId="10" xfId="0" applyNumberFormat="1" applyFont="1" applyFill="1" applyBorder="1" applyAlignment="1">
      <alignment horizontal="right" wrapText="1"/>
    </xf>
    <xf numFmtId="49" fontId="26" fillId="39" borderId="10" xfId="0" applyNumberFormat="1" applyFont="1" applyFill="1" applyBorder="1" applyAlignment="1">
      <alignment wrapText="1"/>
    </xf>
    <xf numFmtId="0" fontId="0" fillId="37" borderId="10" xfId="0" applyFill="1" applyBorder="1" applyAlignment="1">
      <alignment/>
    </xf>
    <xf numFmtId="49" fontId="0" fillId="37" borderId="10" xfId="0" applyNumberFormat="1" applyFill="1" applyBorder="1" applyAlignment="1">
      <alignment horizontal="right" wrapText="1"/>
    </xf>
    <xf numFmtId="49" fontId="29" fillId="37" borderId="10" xfId="0" applyNumberFormat="1" applyFont="1" applyFill="1" applyBorder="1" applyAlignment="1">
      <alignment horizontal="center" wrapText="1"/>
    </xf>
    <xf numFmtId="168" fontId="0" fillId="0" borderId="10" xfId="0" applyNumberFormat="1" applyFont="1" applyBorder="1" applyAlignment="1">
      <alignment/>
    </xf>
    <xf numFmtId="0" fontId="0" fillId="40" borderId="0" xfId="0" applyFill="1" applyAlignment="1">
      <alignment/>
    </xf>
    <xf numFmtId="0" fontId="0" fillId="38" borderId="0" xfId="0" applyFill="1" applyAlignment="1">
      <alignment/>
    </xf>
    <xf numFmtId="168" fontId="26" fillId="0" borderId="10" xfId="0" applyNumberFormat="1" applyFont="1" applyBorder="1" applyAlignment="1">
      <alignment/>
    </xf>
    <xf numFmtId="0" fontId="26" fillId="0" borderId="10" xfId="0" applyFont="1" applyBorder="1" applyAlignment="1">
      <alignment/>
    </xf>
    <xf numFmtId="49" fontId="26" fillId="0" borderId="10" xfId="0" applyNumberFormat="1" applyFont="1" applyBorder="1" applyAlignment="1">
      <alignment horizontal="right" wrapText="1"/>
    </xf>
    <xf numFmtId="2" fontId="0" fillId="0" borderId="10" xfId="0" applyNumberFormat="1" applyBorder="1" applyAlignment="1">
      <alignment/>
    </xf>
    <xf numFmtId="0" fontId="26" fillId="41" borderId="0" xfId="0" applyFont="1" applyFill="1" applyAlignment="1">
      <alignment/>
    </xf>
    <xf numFmtId="168" fontId="26" fillId="41" borderId="10" xfId="0" applyNumberFormat="1" applyFont="1" applyFill="1" applyBorder="1" applyAlignment="1">
      <alignment/>
    </xf>
    <xf numFmtId="49" fontId="26" fillId="41" borderId="10" xfId="0" applyNumberFormat="1" applyFont="1" applyFill="1" applyBorder="1" applyAlignment="1">
      <alignment horizontal="right"/>
    </xf>
    <xf numFmtId="49" fontId="26" fillId="41" borderId="10" xfId="0" applyNumberFormat="1" applyFont="1" applyFill="1" applyBorder="1" applyAlignment="1">
      <alignment wrapText="1"/>
    </xf>
    <xf numFmtId="168" fontId="26" fillId="40" borderId="10" xfId="0" applyNumberFormat="1" applyFont="1" applyFill="1" applyBorder="1" applyAlignment="1">
      <alignment/>
    </xf>
    <xf numFmtId="168" fontId="0" fillId="40" borderId="10" xfId="0" applyNumberFormat="1" applyFill="1" applyBorder="1" applyAlignment="1">
      <alignment/>
    </xf>
    <xf numFmtId="0" fontId="0" fillId="40" borderId="10" xfId="0" applyFill="1" applyBorder="1" applyAlignment="1">
      <alignment/>
    </xf>
    <xf numFmtId="49" fontId="29" fillId="40" borderId="10" xfId="0" applyNumberFormat="1" applyFont="1" applyFill="1" applyBorder="1" applyAlignment="1">
      <alignment horizontal="right" wrapText="1"/>
    </xf>
    <xf numFmtId="49" fontId="29" fillId="40" borderId="10" xfId="0" applyNumberFormat="1" applyFont="1" applyFill="1" applyBorder="1" applyAlignment="1">
      <alignment horizontal="center" wrapText="1"/>
    </xf>
    <xf numFmtId="168" fontId="26" fillId="0" borderId="10" xfId="0" applyNumberFormat="1" applyFont="1" applyBorder="1" applyAlignment="1">
      <alignment horizontal="right" wrapText="1"/>
    </xf>
    <xf numFmtId="0" fontId="26" fillId="38" borderId="0" xfId="0" applyFont="1" applyFill="1" applyAlignment="1">
      <alignment/>
    </xf>
    <xf numFmtId="168" fontId="26" fillId="41" borderId="10" xfId="0" applyNumberFormat="1" applyFont="1" applyFill="1" applyBorder="1" applyAlignment="1">
      <alignment horizontal="right"/>
    </xf>
    <xf numFmtId="2" fontId="26" fillId="41" borderId="10" xfId="0" applyNumberFormat="1" applyFont="1" applyFill="1" applyBorder="1" applyAlignment="1">
      <alignment horizontal="right"/>
    </xf>
    <xf numFmtId="168" fontId="0" fillId="0" borderId="10" xfId="0" applyNumberFormat="1" applyBorder="1" applyAlignment="1">
      <alignment horizontal="right"/>
    </xf>
    <xf numFmtId="49" fontId="0" fillId="0" borderId="10" xfId="0" applyNumberFormat="1" applyBorder="1" applyAlignment="1">
      <alignment horizontal="right"/>
    </xf>
    <xf numFmtId="0" fontId="26" fillId="41" borderId="10" xfId="0" applyFont="1" applyFill="1" applyBorder="1" applyAlignment="1">
      <alignment/>
    </xf>
    <xf numFmtId="0" fontId="26" fillId="41" borderId="10" xfId="0" applyFont="1" applyFill="1" applyBorder="1" applyAlignment="1">
      <alignment horizontal="right"/>
    </xf>
    <xf numFmtId="168" fontId="0" fillId="38" borderId="10" xfId="0" applyNumberFormat="1" applyFont="1" applyFill="1" applyBorder="1" applyAlignment="1">
      <alignment/>
    </xf>
    <xf numFmtId="168" fontId="0" fillId="38" borderId="10" xfId="0" applyNumberFormat="1" applyFont="1" applyFill="1" applyBorder="1" applyAlignment="1">
      <alignment horizontal="right" wrapText="1"/>
    </xf>
    <xf numFmtId="0" fontId="0" fillId="38" borderId="10" xfId="0" applyFont="1" applyFill="1" applyBorder="1" applyAlignment="1">
      <alignment/>
    </xf>
    <xf numFmtId="0" fontId="26" fillId="38" borderId="10" xfId="0" applyFont="1" applyFill="1" applyBorder="1" applyAlignment="1">
      <alignment/>
    </xf>
    <xf numFmtId="168" fontId="0" fillId="33" borderId="10" xfId="0" applyNumberFormat="1" applyFont="1" applyFill="1" applyBorder="1" applyAlignment="1">
      <alignment/>
    </xf>
    <xf numFmtId="168" fontId="0" fillId="39" borderId="10" xfId="0" applyNumberFormat="1" applyFill="1" applyBorder="1" applyAlignment="1">
      <alignment/>
    </xf>
    <xf numFmtId="0" fontId="0" fillId="39" borderId="10" xfId="0" applyFill="1" applyBorder="1" applyAlignment="1">
      <alignment/>
    </xf>
    <xf numFmtId="49" fontId="26" fillId="39" borderId="10" xfId="0" applyNumberFormat="1" applyFont="1" applyFill="1" applyBorder="1" applyAlignment="1">
      <alignment horizontal="right" wrapText="1"/>
    </xf>
    <xf numFmtId="0" fontId="51" fillId="39" borderId="30" xfId="0" applyNumberFormat="1" applyFont="1" applyFill="1" applyBorder="1" applyAlignment="1">
      <alignment horizontal="left" vertical="top" wrapText="1"/>
    </xf>
    <xf numFmtId="2" fontId="26" fillId="37" borderId="10" xfId="0" applyNumberFormat="1" applyFont="1" applyFill="1" applyBorder="1" applyAlignment="1">
      <alignment horizontal="right" wrapText="1"/>
    </xf>
    <xf numFmtId="0" fontId="51" fillId="37" borderId="30" xfId="0" applyNumberFormat="1" applyFont="1" applyFill="1" applyBorder="1" applyAlignment="1">
      <alignment horizontal="left" vertical="top" wrapText="1"/>
    </xf>
    <xf numFmtId="49" fontId="26" fillId="33" borderId="10" xfId="0" applyNumberFormat="1" applyFont="1" applyFill="1" applyBorder="1" applyAlignment="1">
      <alignment horizontal="right" wrapText="1"/>
    </xf>
    <xf numFmtId="49" fontId="26" fillId="33" borderId="10" xfId="0" applyNumberFormat="1" applyFont="1" applyFill="1" applyBorder="1" applyAlignment="1">
      <alignment wrapText="1"/>
    </xf>
    <xf numFmtId="0" fontId="26" fillId="33" borderId="10" xfId="0" applyFont="1" applyFill="1" applyBorder="1" applyAlignment="1">
      <alignment/>
    </xf>
    <xf numFmtId="0" fontId="29" fillId="40" borderId="0" xfId="0" applyFont="1" applyFill="1" applyAlignment="1">
      <alignment/>
    </xf>
    <xf numFmtId="0" fontId="29" fillId="33" borderId="0" xfId="0" applyFont="1" applyFill="1" applyAlignment="1">
      <alignment/>
    </xf>
    <xf numFmtId="0" fontId="29" fillId="40" borderId="10" xfId="0" applyFont="1" applyFill="1" applyBorder="1" applyAlignment="1">
      <alignment/>
    </xf>
    <xf numFmtId="0" fontId="29" fillId="38" borderId="0" xfId="0" applyFont="1" applyFill="1" applyAlignment="1">
      <alignment/>
    </xf>
    <xf numFmtId="0" fontId="0" fillId="0" borderId="10" xfId="0" applyFont="1" applyBorder="1" applyAlignment="1">
      <alignment/>
    </xf>
    <xf numFmtId="49" fontId="26" fillId="38" borderId="10" xfId="0" applyNumberFormat="1" applyFont="1" applyFill="1" applyBorder="1" applyAlignment="1">
      <alignment horizontal="right"/>
    </xf>
    <xf numFmtId="168" fontId="0" fillId="41" borderId="10" xfId="0" applyNumberFormat="1" applyFill="1" applyBorder="1" applyAlignment="1">
      <alignment/>
    </xf>
    <xf numFmtId="49" fontId="0" fillId="41" borderId="10" xfId="0" applyNumberFormat="1" applyFill="1" applyBorder="1" applyAlignment="1">
      <alignment wrapText="1"/>
    </xf>
    <xf numFmtId="0" fontId="26" fillId="0" borderId="10" xfId="0" applyFont="1" applyBorder="1" applyAlignment="1">
      <alignment horizontal="right"/>
    </xf>
    <xf numFmtId="2" fontId="0" fillId="0" borderId="10" xfId="0" applyNumberFormat="1" applyBorder="1" applyAlignment="1">
      <alignment horizontal="right"/>
    </xf>
    <xf numFmtId="168" fontId="26" fillId="39" borderId="10" xfId="0" applyNumberFormat="1" applyFont="1" applyFill="1" applyBorder="1" applyAlignment="1">
      <alignment horizontal="right"/>
    </xf>
    <xf numFmtId="49" fontId="26" fillId="41" borderId="10" xfId="0" applyNumberFormat="1" applyFont="1" applyFill="1" applyBorder="1" applyAlignment="1">
      <alignment horizontal="left" wrapText="1"/>
    </xf>
    <xf numFmtId="168" fontId="29" fillId="40" borderId="10" xfId="0" applyNumberFormat="1" applyFont="1" applyFill="1" applyBorder="1" applyAlignment="1">
      <alignment/>
    </xf>
    <xf numFmtId="0" fontId="0" fillId="0" borderId="0" xfId="0" applyAlignment="1">
      <alignment horizontal="center" vertical="center" wrapText="1"/>
    </xf>
    <xf numFmtId="168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26" fillId="0" borderId="0" xfId="0" applyNumberFormat="1" applyFont="1" applyAlignment="1">
      <alignment horizontal="right" wrapText="1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right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23.00390625" style="0" customWidth="1"/>
    <col min="2" max="2" width="38.875" style="0" customWidth="1"/>
    <col min="3" max="3" width="10.375" style="0" customWidth="1"/>
    <col min="4" max="4" width="10.125" style="0" customWidth="1"/>
    <col min="5" max="5" width="6.25390625" style="0" customWidth="1"/>
  </cols>
  <sheetData>
    <row r="1" spans="1:5" ht="16.5" thickBot="1">
      <c r="A1" s="40" t="s">
        <v>94</v>
      </c>
      <c r="B1" s="40"/>
      <c r="C1" s="40"/>
      <c r="D1" s="40"/>
      <c r="E1" s="40"/>
    </row>
    <row r="2" spans="1:5" ht="17.25" customHeight="1" thickBot="1">
      <c r="A2" s="14" t="s">
        <v>0</v>
      </c>
      <c r="B2" s="16" t="s">
        <v>1</v>
      </c>
      <c r="C2" s="18" t="s">
        <v>2</v>
      </c>
      <c r="D2" s="18" t="s">
        <v>89</v>
      </c>
      <c r="E2" s="20" t="s">
        <v>3</v>
      </c>
    </row>
    <row r="3" spans="1:5" ht="16.5" hidden="1" thickBot="1">
      <c r="A3" s="15"/>
      <c r="B3" s="17"/>
      <c r="C3" s="19"/>
      <c r="D3" s="19"/>
      <c r="E3" s="21"/>
    </row>
    <row r="4" spans="1:5" ht="15" thickBot="1">
      <c r="A4" s="7"/>
      <c r="B4" s="8" t="s">
        <v>4</v>
      </c>
      <c r="C4" s="9"/>
      <c r="D4" s="9"/>
      <c r="E4" s="10"/>
    </row>
    <row r="5" spans="1:5" ht="15">
      <c r="A5" s="26" t="s">
        <v>5</v>
      </c>
      <c r="B5" s="36" t="s">
        <v>6</v>
      </c>
      <c r="C5" s="27">
        <f>C6+C9+C13+C16+C17+C21+C26+C31+C34+C35+C28</f>
        <v>20174.48</v>
      </c>
      <c r="D5" s="27">
        <f>D6+D9+D13+D16+D17+D21+D26+D31+D34+D35+D28</f>
        <v>7223.143000000001</v>
      </c>
      <c r="E5" s="28">
        <f>SUM(D5/C5*100)</f>
        <v>35.80336643125375</v>
      </c>
    </row>
    <row r="6" spans="1:5" ht="15">
      <c r="A6" s="22" t="s">
        <v>7</v>
      </c>
      <c r="B6" s="25" t="s">
        <v>8</v>
      </c>
      <c r="C6" s="23">
        <f>SUM(C7:C8)</f>
        <v>12009.2</v>
      </c>
      <c r="D6" s="23">
        <f>SUM(D7:D8)</f>
        <v>4245.25</v>
      </c>
      <c r="E6" s="24">
        <f>SUM(D6/C6*100)</f>
        <v>35.34998168071145</v>
      </c>
    </row>
    <row r="7" spans="1:5" ht="15">
      <c r="A7" s="3" t="s">
        <v>9</v>
      </c>
      <c r="B7" s="2" t="s">
        <v>10</v>
      </c>
      <c r="C7" s="5">
        <v>1</v>
      </c>
      <c r="D7" s="5">
        <v>0.32</v>
      </c>
      <c r="E7" s="6">
        <f>SUM(D7*100/C7)</f>
        <v>32</v>
      </c>
    </row>
    <row r="8" spans="1:5" ht="15">
      <c r="A8" s="4" t="s">
        <v>11</v>
      </c>
      <c r="B8" s="2" t="s">
        <v>12</v>
      </c>
      <c r="C8" s="5">
        <v>12008.2</v>
      </c>
      <c r="D8" s="5">
        <v>4244.93</v>
      </c>
      <c r="E8" s="6">
        <f>SUM(D8*100/C8)</f>
        <v>35.35026065521893</v>
      </c>
    </row>
    <row r="9" spans="1:5" ht="15">
      <c r="A9" s="22" t="s">
        <v>13</v>
      </c>
      <c r="B9" s="25" t="s">
        <v>14</v>
      </c>
      <c r="C9" s="23">
        <f>SUM(C10:C12)</f>
        <v>1936.5</v>
      </c>
      <c r="D9" s="23">
        <f>SUM(D10:D12)</f>
        <v>782.34</v>
      </c>
      <c r="E9" s="24">
        <f>SUM(D9/C9*100)</f>
        <v>40.399690162664605</v>
      </c>
    </row>
    <row r="10" spans="1:5" ht="15">
      <c r="A10" s="4" t="s">
        <v>15</v>
      </c>
      <c r="B10" s="2" t="s">
        <v>16</v>
      </c>
      <c r="C10" s="5">
        <v>1451</v>
      </c>
      <c r="D10" s="5">
        <v>686.98</v>
      </c>
      <c r="E10" s="6">
        <f>SUM(D10*100/C10)</f>
        <v>47.345279117849756</v>
      </c>
    </row>
    <row r="11" spans="1:5" ht="15">
      <c r="A11" s="4" t="s">
        <v>17</v>
      </c>
      <c r="B11" s="2" t="s">
        <v>18</v>
      </c>
      <c r="C11" s="5">
        <v>485.5</v>
      </c>
      <c r="D11" s="5">
        <v>95.36</v>
      </c>
      <c r="E11" s="6">
        <f>SUM(D11*100/C11)</f>
        <v>19.64160659114315</v>
      </c>
    </row>
    <row r="12" spans="1:5" ht="15" customHeight="1">
      <c r="A12" s="4" t="s">
        <v>76</v>
      </c>
      <c r="B12" s="2" t="s">
        <v>77</v>
      </c>
      <c r="C12" s="5">
        <v>0</v>
      </c>
      <c r="D12" s="5">
        <v>0</v>
      </c>
      <c r="E12" s="6">
        <v>0</v>
      </c>
    </row>
    <row r="13" spans="1:5" ht="15">
      <c r="A13" s="22" t="s">
        <v>19</v>
      </c>
      <c r="B13" s="25" t="s">
        <v>20</v>
      </c>
      <c r="C13" s="23">
        <f>SUM(C14:C15)</f>
        <v>0</v>
      </c>
      <c r="D13" s="23">
        <f>SUM(D14:D15)</f>
        <v>0</v>
      </c>
      <c r="E13" s="24">
        <v>0</v>
      </c>
    </row>
    <row r="14" spans="1:5" ht="15">
      <c r="A14" s="4" t="s">
        <v>21</v>
      </c>
      <c r="B14" s="2" t="s">
        <v>22</v>
      </c>
      <c r="C14" s="5">
        <v>0</v>
      </c>
      <c r="D14" s="5">
        <v>0</v>
      </c>
      <c r="E14" s="6">
        <v>0</v>
      </c>
    </row>
    <row r="15" spans="1:5" ht="15">
      <c r="A15" s="4" t="s">
        <v>23</v>
      </c>
      <c r="B15" s="2" t="s">
        <v>24</v>
      </c>
      <c r="C15" s="5">
        <v>0</v>
      </c>
      <c r="D15" s="5">
        <v>0</v>
      </c>
      <c r="E15" s="6">
        <v>0</v>
      </c>
    </row>
    <row r="16" spans="1:5" ht="15">
      <c r="A16" s="22" t="s">
        <v>25</v>
      </c>
      <c r="B16" s="25" t="s">
        <v>26</v>
      </c>
      <c r="C16" s="23">
        <v>0</v>
      </c>
      <c r="D16" s="23">
        <v>0</v>
      </c>
      <c r="E16" s="24">
        <v>0</v>
      </c>
    </row>
    <row r="17" spans="1:5" ht="13.5" customHeight="1">
      <c r="A17" s="22" t="s">
        <v>27</v>
      </c>
      <c r="B17" s="25" t="s">
        <v>28</v>
      </c>
      <c r="C17" s="23">
        <f>SUM(C18:C20)</f>
        <v>0</v>
      </c>
      <c r="D17" s="23">
        <f>SUM(D18:D20)</f>
        <v>0</v>
      </c>
      <c r="E17" s="24">
        <v>0</v>
      </c>
    </row>
    <row r="18" spans="1:5" ht="15">
      <c r="A18" s="4" t="s">
        <v>29</v>
      </c>
      <c r="B18" s="2" t="s">
        <v>10</v>
      </c>
      <c r="C18" s="5">
        <v>0</v>
      </c>
      <c r="D18" s="5">
        <v>0</v>
      </c>
      <c r="E18" s="6">
        <v>0</v>
      </c>
    </row>
    <row r="19" spans="1:5" ht="15">
      <c r="A19" s="4" t="s">
        <v>30</v>
      </c>
      <c r="B19" s="2" t="s">
        <v>20</v>
      </c>
      <c r="C19" s="5">
        <v>0</v>
      </c>
      <c r="D19" s="5">
        <v>0</v>
      </c>
      <c r="E19" s="6">
        <v>0</v>
      </c>
    </row>
    <row r="20" spans="1:5" ht="15">
      <c r="A20" s="4" t="s">
        <v>31</v>
      </c>
      <c r="B20" s="2" t="s">
        <v>32</v>
      </c>
      <c r="C20" s="5">
        <v>0</v>
      </c>
      <c r="D20" s="5">
        <v>0</v>
      </c>
      <c r="E20" s="6">
        <v>0</v>
      </c>
    </row>
    <row r="21" spans="1:5" ht="15" customHeight="1">
      <c r="A21" s="22" t="s">
        <v>33</v>
      </c>
      <c r="B21" s="25" t="s">
        <v>34</v>
      </c>
      <c r="C21" s="23">
        <f>SUM(C22:C25)</f>
        <v>4059.5</v>
      </c>
      <c r="D21" s="23">
        <f>SUM(D22:D25)</f>
        <v>1056.78</v>
      </c>
      <c r="E21" s="24">
        <f>SUM(D21/C21*100)</f>
        <v>26.032269983988176</v>
      </c>
    </row>
    <row r="22" spans="1:5" ht="14.25" customHeight="1">
      <c r="A22" s="4" t="s">
        <v>74</v>
      </c>
      <c r="B22" s="2" t="s">
        <v>35</v>
      </c>
      <c r="C22" s="5">
        <v>0</v>
      </c>
      <c r="D22" s="5">
        <v>0</v>
      </c>
      <c r="E22" s="6">
        <v>0</v>
      </c>
    </row>
    <row r="23" spans="1:5" ht="15.75" customHeight="1">
      <c r="A23" s="3" t="s">
        <v>36</v>
      </c>
      <c r="B23" s="2" t="s">
        <v>37</v>
      </c>
      <c r="C23" s="5">
        <v>3970</v>
      </c>
      <c r="D23" s="5">
        <v>1029.8</v>
      </c>
      <c r="E23" s="6">
        <f>SUM(D23*100/C23)</f>
        <v>25.93954659949622</v>
      </c>
    </row>
    <row r="24" spans="1:5" ht="15" customHeight="1">
      <c r="A24" s="4" t="s">
        <v>38</v>
      </c>
      <c r="B24" s="2" t="s">
        <v>86</v>
      </c>
      <c r="C24" s="5">
        <v>0</v>
      </c>
      <c r="D24" s="5">
        <v>0</v>
      </c>
      <c r="E24" s="6">
        <v>0</v>
      </c>
    </row>
    <row r="25" spans="1:5" ht="15" customHeight="1">
      <c r="A25" s="4" t="s">
        <v>39</v>
      </c>
      <c r="B25" s="2" t="s">
        <v>87</v>
      </c>
      <c r="C25" s="5">
        <v>89.5</v>
      </c>
      <c r="D25" s="5">
        <v>26.98</v>
      </c>
      <c r="E25" s="6">
        <f>SUM(D25*100/C25)</f>
        <v>30.145251396648046</v>
      </c>
    </row>
    <row r="26" spans="1:5" ht="16.5" customHeight="1">
      <c r="A26" s="22" t="s">
        <v>40</v>
      </c>
      <c r="B26" s="25" t="s">
        <v>41</v>
      </c>
      <c r="C26" s="23">
        <f>SUM(C27)</f>
        <v>240.1</v>
      </c>
      <c r="D26" s="23">
        <f>SUM(D27)</f>
        <v>134.27</v>
      </c>
      <c r="E26" s="24">
        <f>SUM(D26/C26*100)</f>
        <v>55.92253227821742</v>
      </c>
    </row>
    <row r="27" spans="1:5" ht="15" customHeight="1">
      <c r="A27" s="4" t="s">
        <v>42</v>
      </c>
      <c r="B27" s="2" t="s">
        <v>43</v>
      </c>
      <c r="C27" s="5">
        <v>240.1</v>
      </c>
      <c r="D27" s="5">
        <v>134.27</v>
      </c>
      <c r="E27" s="6">
        <f>SUM(D27*100/C27)</f>
        <v>55.92253227821742</v>
      </c>
    </row>
    <row r="28" spans="1:5" ht="15" customHeight="1">
      <c r="A28" s="22" t="s">
        <v>71</v>
      </c>
      <c r="B28" s="25" t="s">
        <v>81</v>
      </c>
      <c r="C28" s="23">
        <f>SUM(C29:C30)</f>
        <v>946.6</v>
      </c>
      <c r="D28" s="23">
        <f>SUM(D29:D30)</f>
        <v>409.01</v>
      </c>
      <c r="E28" s="24">
        <f>SUM(D28/C28*100)</f>
        <v>43.20832452989647</v>
      </c>
    </row>
    <row r="29" spans="1:5" ht="15.75" customHeight="1">
      <c r="A29" s="4" t="s">
        <v>82</v>
      </c>
      <c r="B29" s="2" t="s">
        <v>83</v>
      </c>
      <c r="C29" s="5">
        <v>946.6</v>
      </c>
      <c r="D29" s="5">
        <v>409.01</v>
      </c>
      <c r="E29" s="6">
        <f>SUM(D29*100/C29)</f>
        <v>43.20832452989647</v>
      </c>
    </row>
    <row r="30" spans="1:5" ht="14.25" customHeight="1">
      <c r="A30" s="4" t="s">
        <v>84</v>
      </c>
      <c r="B30" s="2" t="s">
        <v>85</v>
      </c>
      <c r="C30" s="5">
        <v>0</v>
      </c>
      <c r="D30" s="5">
        <v>0</v>
      </c>
      <c r="E30" s="6">
        <v>0</v>
      </c>
    </row>
    <row r="31" spans="1:5" ht="15">
      <c r="A31" s="22" t="s">
        <v>44</v>
      </c>
      <c r="B31" s="25" t="s">
        <v>45</v>
      </c>
      <c r="C31" s="23">
        <f>SUM(C32:C33)</f>
        <v>310</v>
      </c>
      <c r="D31" s="23">
        <f>SUM(D32:D33)</f>
        <v>38.21</v>
      </c>
      <c r="E31" s="24">
        <f>SUM(D31/C31*100)</f>
        <v>12.325806451612904</v>
      </c>
    </row>
    <row r="32" spans="1:5" ht="15" customHeight="1">
      <c r="A32" s="4" t="s">
        <v>90</v>
      </c>
      <c r="B32" s="2" t="s">
        <v>91</v>
      </c>
      <c r="C32" s="5">
        <v>200</v>
      </c>
      <c r="D32" s="5">
        <v>0</v>
      </c>
      <c r="E32" s="6">
        <f>SUM(D32*100/C32)</f>
        <v>0</v>
      </c>
    </row>
    <row r="33" spans="1:5" ht="15" customHeight="1">
      <c r="A33" s="4" t="s">
        <v>92</v>
      </c>
      <c r="B33" s="2" t="s">
        <v>93</v>
      </c>
      <c r="C33" s="5">
        <v>110</v>
      </c>
      <c r="D33" s="5">
        <v>38.21</v>
      </c>
      <c r="E33" s="6">
        <v>0</v>
      </c>
    </row>
    <row r="34" spans="1:5" ht="15" customHeight="1">
      <c r="A34" s="22" t="s">
        <v>46</v>
      </c>
      <c r="B34" s="25" t="s">
        <v>47</v>
      </c>
      <c r="C34" s="23">
        <v>637.84</v>
      </c>
      <c r="D34" s="23">
        <v>522.54</v>
      </c>
      <c r="E34" s="24">
        <f>SUM(D34/C34*100)</f>
        <v>81.92336636146995</v>
      </c>
    </row>
    <row r="35" spans="1:5" ht="15">
      <c r="A35" s="22" t="s">
        <v>48</v>
      </c>
      <c r="B35" s="25" t="s">
        <v>49</v>
      </c>
      <c r="C35" s="23">
        <f>SUM(C36:C38)</f>
        <v>34.74</v>
      </c>
      <c r="D35" s="23">
        <f>SUM(D36:D38)</f>
        <v>34.743</v>
      </c>
      <c r="E35" s="24">
        <v>0</v>
      </c>
    </row>
    <row r="36" spans="1:5" ht="15">
      <c r="A36" s="4" t="s">
        <v>50</v>
      </c>
      <c r="B36" s="2" t="s">
        <v>51</v>
      </c>
      <c r="C36" s="5">
        <v>0</v>
      </c>
      <c r="D36" s="5">
        <v>0.003</v>
      </c>
      <c r="E36" s="6">
        <v>0</v>
      </c>
    </row>
    <row r="37" spans="1:5" ht="14.25" customHeight="1">
      <c r="A37" s="4" t="s">
        <v>52</v>
      </c>
      <c r="B37" s="2" t="s">
        <v>88</v>
      </c>
      <c r="C37" s="5">
        <v>0</v>
      </c>
      <c r="D37" s="5">
        <v>0</v>
      </c>
      <c r="E37" s="6">
        <v>0</v>
      </c>
    </row>
    <row r="38" spans="1:5" ht="15">
      <c r="A38" s="4" t="s">
        <v>53</v>
      </c>
      <c r="B38" s="2" t="s">
        <v>49</v>
      </c>
      <c r="C38" s="5">
        <v>34.74</v>
      </c>
      <c r="D38" s="5">
        <v>34.74</v>
      </c>
      <c r="E38" s="6">
        <v>0</v>
      </c>
    </row>
    <row r="39" spans="1:5" ht="15.75" customHeight="1">
      <c r="A39" s="26" t="s">
        <v>54</v>
      </c>
      <c r="B39" s="37" t="s">
        <v>55</v>
      </c>
      <c r="C39" s="32">
        <f>C40+C47+C48+C46</f>
        <v>428415.2</v>
      </c>
      <c r="D39" s="32">
        <f>D40+D47+D48+D46</f>
        <v>164738.25</v>
      </c>
      <c r="E39" s="28">
        <f>SUM(D39/C39*100)</f>
        <v>38.452942379261984</v>
      </c>
    </row>
    <row r="40" spans="1:5" ht="15.75" customHeight="1">
      <c r="A40" s="22" t="s">
        <v>56</v>
      </c>
      <c r="B40" s="25" t="s">
        <v>57</v>
      </c>
      <c r="C40" s="23">
        <f>SUM(C41:C45)</f>
        <v>428304.94</v>
      </c>
      <c r="D40" s="23">
        <f>SUM(D41:D45)</f>
        <v>164747.99</v>
      </c>
      <c r="E40" s="24">
        <f>SUM(D40/C40*100)</f>
        <v>38.46511553193853</v>
      </c>
    </row>
    <row r="41" spans="1:5" ht="15">
      <c r="A41" s="3" t="s">
        <v>58</v>
      </c>
      <c r="B41" s="2" t="s">
        <v>59</v>
      </c>
      <c r="C41" s="5">
        <v>179831</v>
      </c>
      <c r="D41" s="5">
        <v>86798.2</v>
      </c>
      <c r="E41" s="6">
        <f>D41/C41*100</f>
        <v>48.26653913952544</v>
      </c>
    </row>
    <row r="42" spans="1:5" ht="15">
      <c r="A42" s="4" t="s">
        <v>60</v>
      </c>
      <c r="B42" s="2" t="s">
        <v>61</v>
      </c>
      <c r="C42" s="5">
        <v>42080.7</v>
      </c>
      <c r="D42" s="5">
        <v>2204.1</v>
      </c>
      <c r="E42" s="6">
        <f>D42/C42*100</f>
        <v>5.237793097548282</v>
      </c>
    </row>
    <row r="43" spans="1:5" ht="15">
      <c r="A43" s="4" t="s">
        <v>62</v>
      </c>
      <c r="B43" s="2" t="s">
        <v>63</v>
      </c>
      <c r="C43" s="5">
        <v>196977.54</v>
      </c>
      <c r="D43" s="5">
        <v>73429.76</v>
      </c>
      <c r="E43" s="6">
        <f>D43/C43*100</f>
        <v>37.27823994552881</v>
      </c>
    </row>
    <row r="44" spans="1:5" ht="15">
      <c r="A44" s="4" t="s">
        <v>64</v>
      </c>
      <c r="B44" s="2" t="s">
        <v>65</v>
      </c>
      <c r="C44" s="5">
        <v>9415.7</v>
      </c>
      <c r="D44" s="5">
        <v>2315.93</v>
      </c>
      <c r="E44" s="6">
        <f>D44/C44*100</f>
        <v>24.596471850207628</v>
      </c>
    </row>
    <row r="45" spans="1:5" ht="15">
      <c r="A45" s="4" t="s">
        <v>66</v>
      </c>
      <c r="B45" s="2" t="s">
        <v>75</v>
      </c>
      <c r="C45" s="5">
        <v>0</v>
      </c>
      <c r="D45" s="5">
        <v>0</v>
      </c>
      <c r="E45" s="6">
        <v>0</v>
      </c>
    </row>
    <row r="46" spans="1:5" ht="15">
      <c r="A46" s="4" t="s">
        <v>68</v>
      </c>
      <c r="B46" s="2" t="s">
        <v>67</v>
      </c>
      <c r="C46" s="5">
        <v>145</v>
      </c>
      <c r="D46" s="5">
        <v>25</v>
      </c>
      <c r="E46" s="6">
        <v>0</v>
      </c>
    </row>
    <row r="47" spans="1:5" ht="15.75" customHeight="1">
      <c r="A47" s="4" t="s">
        <v>78</v>
      </c>
      <c r="B47" s="2" t="s">
        <v>79</v>
      </c>
      <c r="C47" s="5">
        <v>0</v>
      </c>
      <c r="D47" s="5">
        <v>0</v>
      </c>
      <c r="E47" s="6">
        <v>0</v>
      </c>
    </row>
    <row r="48" spans="1:5" ht="14.25" customHeight="1">
      <c r="A48" s="11" t="s">
        <v>73</v>
      </c>
      <c r="B48" s="12" t="s">
        <v>80</v>
      </c>
      <c r="C48" s="13">
        <v>-34.74</v>
      </c>
      <c r="D48" s="13">
        <v>-34.74</v>
      </c>
      <c r="E48" s="6">
        <v>0</v>
      </c>
    </row>
    <row r="49" spans="1:5" ht="14.25">
      <c r="A49" s="29"/>
      <c r="B49" s="38" t="s">
        <v>69</v>
      </c>
      <c r="C49" s="30">
        <f>SUM(C5+C39)</f>
        <v>448589.68</v>
      </c>
      <c r="D49" s="30">
        <f>SUM(D5+D39)</f>
        <v>171961.393</v>
      </c>
      <c r="E49" s="31">
        <f>SUM(D49/C49*100)</f>
        <v>38.333782667492486</v>
      </c>
    </row>
    <row r="50" spans="1:5" ht="15.75" thickBot="1">
      <c r="A50" s="33"/>
      <c r="B50" s="39" t="s">
        <v>70</v>
      </c>
      <c r="C50" s="34">
        <f>SUM(C5)</f>
        <v>20174.48</v>
      </c>
      <c r="D50" s="34">
        <f>SUM(D5)</f>
        <v>7223.143000000001</v>
      </c>
      <c r="E50" s="35">
        <f>SUM(D50/C50*100)</f>
        <v>35.80336643125375</v>
      </c>
    </row>
    <row r="51" spans="1:5" ht="12.75">
      <c r="A51" s="1" t="s">
        <v>72</v>
      </c>
      <c r="B51" s="1"/>
      <c r="C51" s="1"/>
      <c r="D51" s="1"/>
      <c r="E51" s="1"/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X93"/>
  <sheetViews>
    <sheetView tabSelected="1" view="pageBreakPreview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A56" sqref="A56:IV56"/>
    </sheetView>
  </sheetViews>
  <sheetFormatPr defaultColWidth="9.00390625" defaultRowHeight="12.75"/>
  <cols>
    <col min="1" max="1" width="52.125" style="43" customWidth="1"/>
    <col min="2" max="2" width="10.75390625" style="42" customWidth="1"/>
    <col min="3" max="3" width="7.00390625" style="0" hidden="1" customWidth="1"/>
    <col min="4" max="4" width="11.00390625" style="0" customWidth="1"/>
    <col min="5" max="5" width="0.12890625" style="41" hidden="1" customWidth="1"/>
    <col min="6" max="6" width="10.875" style="41" customWidth="1"/>
    <col min="7" max="7" width="9.625" style="0" customWidth="1"/>
    <col min="16" max="16" width="7.375" style="0" customWidth="1"/>
  </cols>
  <sheetData>
    <row r="1" spans="3:6" ht="12.75" hidden="1">
      <c r="C1" t="s">
        <v>198</v>
      </c>
      <c r="D1" s="142" t="s">
        <v>197</v>
      </c>
      <c r="E1" s="142"/>
      <c r="F1" s="142"/>
    </row>
    <row r="2" ht="6" customHeight="1"/>
    <row r="3" spans="1:6" ht="12.75">
      <c r="A3" s="140" t="s">
        <v>196</v>
      </c>
      <c r="B3" s="141"/>
      <c r="C3" s="140"/>
      <c r="D3" s="140"/>
      <c r="E3" s="140"/>
      <c r="F3" s="140"/>
    </row>
    <row r="4" spans="1:6" ht="12.75">
      <c r="A4" s="140" t="s">
        <v>195</v>
      </c>
      <c r="B4" s="141"/>
      <c r="C4" s="140"/>
      <c r="D4" s="140"/>
      <c r="E4" s="140"/>
      <c r="F4" s="140"/>
    </row>
    <row r="5" spans="1:6" ht="12.75" customHeight="1">
      <c r="A5" s="47"/>
      <c r="B5" s="139"/>
      <c r="C5" s="69"/>
      <c r="D5" s="69"/>
      <c r="E5" s="45"/>
      <c r="F5" s="45"/>
    </row>
    <row r="6" spans="1:6" s="135" customFormat="1" ht="43.5" customHeight="1">
      <c r="A6" s="138"/>
      <c r="B6" s="137" t="s">
        <v>194</v>
      </c>
      <c r="C6" s="137" t="s">
        <v>193</v>
      </c>
      <c r="D6" s="137" t="s">
        <v>192</v>
      </c>
      <c r="E6" s="136" t="s">
        <v>191</v>
      </c>
      <c r="F6" s="136" t="s">
        <v>190</v>
      </c>
    </row>
    <row r="7" spans="1:16" s="122" customFormat="1" ht="12.75">
      <c r="A7" s="99" t="s">
        <v>189</v>
      </c>
      <c r="B7" s="98"/>
      <c r="C7" s="124"/>
      <c r="D7" s="124"/>
      <c r="E7" s="134"/>
      <c r="F7" s="134"/>
      <c r="G7" s="123"/>
      <c r="H7" s="123"/>
      <c r="I7" s="123"/>
      <c r="J7" s="123"/>
      <c r="K7" s="123"/>
      <c r="L7" s="125"/>
      <c r="M7" s="125"/>
      <c r="N7" s="125"/>
      <c r="O7" s="125"/>
      <c r="P7" s="125"/>
    </row>
    <row r="8" spans="1:16" s="91" customFormat="1" ht="14.25" customHeight="1">
      <c r="A8" s="133" t="s">
        <v>188</v>
      </c>
      <c r="B8" s="132">
        <f>B10+B11+B12+B14+B15+B16+B17+B18</f>
        <v>45752</v>
      </c>
      <c r="C8" s="132">
        <f>C10+C11+C12+C15+C17+C18</f>
        <v>0</v>
      </c>
      <c r="D8" s="132">
        <f>D10+D11+D12+D15+D17+D18+D16+D14</f>
        <v>15363.5</v>
      </c>
      <c r="E8" s="92" t="e">
        <f>D8*100/C8</f>
        <v>#DIV/0!</v>
      </c>
      <c r="F8" s="92">
        <f>D8/B8*100</f>
        <v>33.57995278894912</v>
      </c>
      <c r="G8" s="49"/>
      <c r="H8" s="49"/>
      <c r="I8" s="49"/>
      <c r="J8" s="49"/>
      <c r="K8" s="49"/>
      <c r="L8" s="101"/>
      <c r="M8" s="101"/>
      <c r="N8" s="101"/>
      <c r="O8" s="101"/>
      <c r="P8" s="101"/>
    </row>
    <row r="9" spans="1:6" ht="15.75" customHeight="1" hidden="1">
      <c r="A9" s="68" t="s">
        <v>103</v>
      </c>
      <c r="B9" s="131">
        <f>B13+B19</f>
        <v>0</v>
      </c>
      <c r="C9" s="131">
        <f>C13+C19</f>
        <v>0</v>
      </c>
      <c r="D9" s="131">
        <f>D13+D19</f>
        <v>0</v>
      </c>
      <c r="E9" s="59" t="e">
        <f>#REF!+E13+#REF!</f>
        <v>#REF!</v>
      </c>
      <c r="F9" s="57" t="e">
        <f>D9/B9*100</f>
        <v>#DIV/0!</v>
      </c>
    </row>
    <row r="10" spans="1:6" s="69" customFormat="1" ht="38.25">
      <c r="A10" s="62" t="s">
        <v>187</v>
      </c>
      <c r="B10" s="130">
        <v>982.8</v>
      </c>
      <c r="C10" s="88"/>
      <c r="D10" s="87">
        <v>344.4</v>
      </c>
      <c r="E10" s="87" t="e">
        <f>D10*100/C10</f>
        <v>#DIV/0!</v>
      </c>
      <c r="F10" s="57">
        <f>D10/B10*100</f>
        <v>35.04273504273504</v>
      </c>
    </row>
    <row r="11" spans="1:6" s="69" customFormat="1" ht="51">
      <c r="A11" s="62" t="s">
        <v>186</v>
      </c>
      <c r="B11" s="89" t="s">
        <v>185</v>
      </c>
      <c r="C11" s="88"/>
      <c r="D11" s="87">
        <v>1173.3</v>
      </c>
      <c r="E11" s="87" t="e">
        <f>D11*100/C11</f>
        <v>#DIV/0!</v>
      </c>
      <c r="F11" s="57">
        <f>D11/B11*100</f>
        <v>36.2610872454183</v>
      </c>
    </row>
    <row r="12" spans="1:6" s="69" customFormat="1" ht="52.5" customHeight="1">
      <c r="A12" s="62" t="s">
        <v>184</v>
      </c>
      <c r="B12" s="89" t="s">
        <v>183</v>
      </c>
      <c r="C12" s="88"/>
      <c r="D12" s="87">
        <v>5897.1</v>
      </c>
      <c r="E12" s="87" t="e">
        <f>D12*100/C12</f>
        <v>#DIV/0!</v>
      </c>
      <c r="F12" s="57">
        <f>D12/B12*100</f>
        <v>30.69599662698516</v>
      </c>
    </row>
    <row r="13" spans="1:6" ht="12.75" hidden="1">
      <c r="A13" s="68" t="s">
        <v>103</v>
      </c>
      <c r="B13" s="61"/>
      <c r="C13" s="60"/>
      <c r="D13" s="60"/>
      <c r="E13" s="84" t="e">
        <f>D13*100/C13</f>
        <v>#DIV/0!</v>
      </c>
      <c r="F13" s="57" t="e">
        <f>D13/B13*100</f>
        <v>#DIV/0!</v>
      </c>
    </row>
    <row r="14" spans="1:6" s="69" customFormat="1" ht="12.75" hidden="1">
      <c r="A14" s="62" t="s">
        <v>182</v>
      </c>
      <c r="B14" s="89"/>
      <c r="C14" s="88"/>
      <c r="D14" s="88"/>
      <c r="E14" s="87" t="e">
        <f>D14*100/C14</f>
        <v>#DIV/0!</v>
      </c>
      <c r="F14" s="57" t="e">
        <f>D14/B14*100</f>
        <v>#DIV/0!</v>
      </c>
    </row>
    <row r="15" spans="1:6" s="69" customFormat="1" ht="39" customHeight="1">
      <c r="A15" s="62" t="s">
        <v>181</v>
      </c>
      <c r="B15" s="89" t="s">
        <v>180</v>
      </c>
      <c r="C15" s="88"/>
      <c r="D15" s="87">
        <v>2330.3</v>
      </c>
      <c r="E15" s="87" t="e">
        <f>D15*100/C15</f>
        <v>#DIV/0!</v>
      </c>
      <c r="F15" s="57">
        <f>D15/B15*100</f>
        <v>38.832508457064776</v>
      </c>
    </row>
    <row r="16" spans="1:6" s="69" customFormat="1" ht="26.25" customHeight="1" hidden="1">
      <c r="A16" s="62" t="s">
        <v>179</v>
      </c>
      <c r="B16" s="89"/>
      <c r="C16" s="88"/>
      <c r="D16" s="88"/>
      <c r="E16" s="87" t="e">
        <f>D16*100/C16</f>
        <v>#DIV/0!</v>
      </c>
      <c r="F16" s="57" t="e">
        <f>D16/B16*100</f>
        <v>#DIV/0!</v>
      </c>
    </row>
    <row r="17" spans="1:6" s="69" customFormat="1" ht="12.75">
      <c r="A17" s="62" t="s">
        <v>178</v>
      </c>
      <c r="B17" s="89" t="s">
        <v>177</v>
      </c>
      <c r="C17" s="88"/>
      <c r="D17" s="88"/>
      <c r="E17" s="87" t="e">
        <f>D17*100/C17</f>
        <v>#DIV/0!</v>
      </c>
      <c r="F17" s="57">
        <f>D17/B17*100</f>
        <v>0</v>
      </c>
    </row>
    <row r="18" spans="1:6" s="69" customFormat="1" ht="12.75">
      <c r="A18" s="62" t="s">
        <v>176</v>
      </c>
      <c r="B18" s="89" t="s">
        <v>175</v>
      </c>
      <c r="C18" s="88"/>
      <c r="D18" s="88">
        <v>5618.4</v>
      </c>
      <c r="E18" s="87" t="e">
        <f>D18*100/C18</f>
        <v>#DIV/0!</v>
      </c>
      <c r="F18" s="57">
        <f>D18/B18*100</f>
        <v>34.63594163229827</v>
      </c>
    </row>
    <row r="19" spans="1:6" ht="15" customHeight="1" hidden="1">
      <c r="A19" s="68" t="s">
        <v>103</v>
      </c>
      <c r="B19" s="61"/>
      <c r="C19" s="60"/>
      <c r="D19" s="60"/>
      <c r="E19" s="84" t="e">
        <f>D19*100/C19</f>
        <v>#DIV/0!</v>
      </c>
      <c r="F19" s="57" t="e">
        <f>D19/B19*100</f>
        <v>#DIV/0!</v>
      </c>
    </row>
    <row r="20" spans="1:6" ht="12.75">
      <c r="A20" s="99" t="s">
        <v>174</v>
      </c>
      <c r="B20" s="98"/>
      <c r="C20" s="97"/>
      <c r="D20" s="97"/>
      <c r="E20" s="97"/>
      <c r="F20" s="97"/>
    </row>
    <row r="21" spans="1:6" ht="12.75">
      <c r="A21" s="129" t="s">
        <v>173</v>
      </c>
      <c r="B21" s="103" t="str">
        <f>B22</f>
        <v>716,8</v>
      </c>
      <c r="C21" s="103">
        <f>C22</f>
        <v>0</v>
      </c>
      <c r="D21" s="102">
        <f>D22</f>
        <v>293.1</v>
      </c>
      <c r="E21" s="128" t="e">
        <f>D21*100/C21</f>
        <v>#DIV/0!</v>
      </c>
      <c r="F21" s="92">
        <f>D21/B21*100</f>
        <v>40.89006696428572</v>
      </c>
    </row>
    <row r="22" spans="1:6" ht="12.75">
      <c r="A22" s="62" t="s">
        <v>172</v>
      </c>
      <c r="B22" s="61" t="s">
        <v>171</v>
      </c>
      <c r="C22" s="60"/>
      <c r="D22" s="60">
        <v>293.1</v>
      </c>
      <c r="E22" s="84"/>
      <c r="F22" s="70">
        <f>D22/B22*100</f>
        <v>40.89006696428572</v>
      </c>
    </row>
    <row r="23" spans="1:6" ht="12.75" hidden="1">
      <c r="A23" s="68" t="s">
        <v>170</v>
      </c>
      <c r="B23" s="61"/>
      <c r="C23" s="60"/>
      <c r="D23" s="60"/>
      <c r="E23" s="84"/>
      <c r="F23" s="57"/>
    </row>
    <row r="24" spans="1:16" s="85" customFormat="1" ht="25.5">
      <c r="A24" s="99" t="s">
        <v>169</v>
      </c>
      <c r="B24" s="98"/>
      <c r="C24" s="97"/>
      <c r="D24" s="97"/>
      <c r="E24" s="96"/>
      <c r="F24" s="96"/>
      <c r="G24" s="86"/>
      <c r="H24" s="86"/>
      <c r="I24" s="86"/>
      <c r="J24" s="86"/>
      <c r="K24" s="86"/>
      <c r="L24" s="86"/>
      <c r="M24" s="86"/>
      <c r="N24" s="86"/>
      <c r="O24" s="86"/>
      <c r="P24" s="86"/>
    </row>
    <row r="25" spans="1:16" s="91" customFormat="1" ht="25.5">
      <c r="A25" s="94" t="s">
        <v>168</v>
      </c>
      <c r="B25" s="102">
        <f>B26+B27</f>
        <v>2421</v>
      </c>
      <c r="C25" s="102">
        <f>C26+C27</f>
        <v>0</v>
      </c>
      <c r="D25" s="102">
        <f>D26+D27</f>
        <v>1163.7</v>
      </c>
      <c r="E25" s="92" t="e">
        <f>D25*100/C25</f>
        <v>#DIV/0!</v>
      </c>
      <c r="F25" s="92">
        <f>D25/B25*100</f>
        <v>48.066914498141266</v>
      </c>
      <c r="G25" s="101"/>
      <c r="H25" s="101"/>
      <c r="I25" s="101"/>
      <c r="J25" s="101"/>
      <c r="K25" s="101"/>
      <c r="L25" s="101"/>
      <c r="M25" s="101"/>
      <c r="N25" s="101"/>
      <c r="O25" s="101"/>
      <c r="P25" s="101"/>
    </row>
    <row r="26" spans="1:16" s="91" customFormat="1" ht="43.5" customHeight="1">
      <c r="A26" s="75" t="s">
        <v>167</v>
      </c>
      <c r="B26" s="127" t="s">
        <v>166</v>
      </c>
      <c r="C26" s="127"/>
      <c r="D26" s="127" t="s">
        <v>165</v>
      </c>
      <c r="E26" s="70"/>
      <c r="F26" s="70">
        <f>D26/B26*100</f>
        <v>42.43922538112896</v>
      </c>
      <c r="G26" s="101"/>
      <c r="H26" s="101"/>
      <c r="I26" s="101"/>
      <c r="J26" s="101"/>
      <c r="K26" s="101"/>
      <c r="L26" s="101"/>
      <c r="M26" s="101"/>
      <c r="N26" s="101"/>
      <c r="O26" s="101"/>
      <c r="P26" s="101"/>
    </row>
    <row r="27" spans="1:16" s="69" customFormat="1" ht="17.25" customHeight="1">
      <c r="A27" s="62" t="s">
        <v>164</v>
      </c>
      <c r="B27" s="61" t="s">
        <v>163</v>
      </c>
      <c r="C27" s="126"/>
      <c r="D27" s="126">
        <v>236.7</v>
      </c>
      <c r="E27" s="87"/>
      <c r="F27" s="70">
        <f>D27/B27*100</f>
        <v>100</v>
      </c>
      <c r="G27" s="101"/>
      <c r="H27" s="101"/>
      <c r="I27" s="101"/>
      <c r="J27" s="101"/>
      <c r="K27" s="101"/>
      <c r="L27" s="101"/>
      <c r="M27" s="101"/>
      <c r="N27" s="101"/>
      <c r="O27" s="101"/>
      <c r="P27" s="101"/>
    </row>
    <row r="28" spans="1:16" s="122" customFormat="1" ht="12.75">
      <c r="A28" s="99" t="s">
        <v>162</v>
      </c>
      <c r="B28" s="98"/>
      <c r="C28" s="124"/>
      <c r="D28" s="124"/>
      <c r="E28" s="96"/>
      <c r="F28" s="96"/>
      <c r="G28" s="125"/>
      <c r="H28" s="125"/>
      <c r="I28" s="125"/>
      <c r="J28" s="125"/>
      <c r="K28" s="125"/>
      <c r="L28" s="125"/>
      <c r="M28" s="125"/>
      <c r="N28" s="125"/>
      <c r="O28" s="125"/>
      <c r="P28" s="125"/>
    </row>
    <row r="29" spans="1:16" s="91" customFormat="1" ht="13.5" customHeight="1">
      <c r="A29" s="94" t="s">
        <v>161</v>
      </c>
      <c r="B29" s="102">
        <f>B30+B31+B33+B32</f>
        <v>23171.699999999997</v>
      </c>
      <c r="C29" s="103">
        <f>C30+C31+C33+C32</f>
        <v>0</v>
      </c>
      <c r="D29" s="102">
        <f>D30+D31+D33+D32</f>
        <v>4265.400000000001</v>
      </c>
      <c r="E29" s="92" t="e">
        <f>D29*100/C29</f>
        <v>#DIV/0!</v>
      </c>
      <c r="F29" s="92">
        <f>D29/B29*100</f>
        <v>18.40779916881369</v>
      </c>
      <c r="G29" s="101"/>
      <c r="H29" s="101"/>
      <c r="I29" s="101"/>
      <c r="J29" s="101"/>
      <c r="K29" s="101"/>
      <c r="L29" s="101"/>
      <c r="M29" s="101"/>
      <c r="N29" s="101"/>
      <c r="O29" s="101"/>
      <c r="P29" s="101"/>
    </row>
    <row r="30" spans="1:12" s="69" customFormat="1" ht="16.5" customHeight="1">
      <c r="A30" s="62" t="s">
        <v>160</v>
      </c>
      <c r="B30" s="89" t="s">
        <v>159</v>
      </c>
      <c r="C30" s="88"/>
      <c r="D30" s="87">
        <v>894.9</v>
      </c>
      <c r="E30" s="87" t="e">
        <f>D30*100/C30</f>
        <v>#DIV/0!</v>
      </c>
      <c r="F30" s="57">
        <f>D30/B30*100</f>
        <v>34.08493620262807</v>
      </c>
      <c r="G30" s="49"/>
      <c r="H30" s="49"/>
      <c r="I30" s="49"/>
      <c r="J30" s="49"/>
      <c r="K30" s="49"/>
      <c r="L30" s="49"/>
    </row>
    <row r="31" spans="1:12" s="69" customFormat="1" ht="13.5" customHeight="1">
      <c r="A31" s="62" t="s">
        <v>158</v>
      </c>
      <c r="B31" s="89" t="s">
        <v>157</v>
      </c>
      <c r="C31" s="88"/>
      <c r="D31" s="88">
        <v>2771.9</v>
      </c>
      <c r="E31" s="87" t="e">
        <f>D31*100/C31</f>
        <v>#DIV/0!</v>
      </c>
      <c r="F31" s="57">
        <f>D31/B31*100</f>
        <v>32.82141757643215</v>
      </c>
      <c r="G31" s="49"/>
      <c r="H31" s="49"/>
      <c r="I31" s="49"/>
      <c r="J31" s="49"/>
      <c r="K31" s="49"/>
      <c r="L31" s="49"/>
    </row>
    <row r="32" spans="1:12" s="69" customFormat="1" ht="13.5" customHeight="1">
      <c r="A32" s="62" t="s">
        <v>156</v>
      </c>
      <c r="B32" s="89" t="s">
        <v>155</v>
      </c>
      <c r="C32" s="88"/>
      <c r="D32" s="87">
        <v>557.7</v>
      </c>
      <c r="E32" s="87" t="e">
        <f>D32*100/C32</f>
        <v>#DIV/0!</v>
      </c>
      <c r="F32" s="57">
        <f>D32/B32*100</f>
        <v>5.4233035766380775</v>
      </c>
      <c r="G32" s="49"/>
      <c r="H32" s="49"/>
      <c r="I32" s="49"/>
      <c r="J32" s="49"/>
      <c r="K32" s="49"/>
      <c r="L32" s="49"/>
    </row>
    <row r="33" spans="1:12" s="69" customFormat="1" ht="12.75">
      <c r="A33" s="62" t="s">
        <v>154</v>
      </c>
      <c r="B33" s="89" t="s">
        <v>153</v>
      </c>
      <c r="C33" s="88"/>
      <c r="D33" s="88">
        <v>40.9</v>
      </c>
      <c r="E33" s="87" t="e">
        <f>D33*100/C33</f>
        <v>#DIV/0!</v>
      </c>
      <c r="F33" s="57">
        <f>D33/B33*100</f>
        <v>2.2504677011114778</v>
      </c>
      <c r="G33" s="49"/>
      <c r="H33" s="49"/>
      <c r="I33" s="49"/>
      <c r="J33" s="49"/>
      <c r="K33" s="49"/>
      <c r="L33" s="49"/>
    </row>
    <row r="34" spans="1:12" s="122" customFormat="1" ht="12.75">
      <c r="A34" s="99" t="s">
        <v>152</v>
      </c>
      <c r="B34" s="98"/>
      <c r="C34" s="124"/>
      <c r="D34" s="124"/>
      <c r="E34" s="96"/>
      <c r="F34" s="95"/>
      <c r="G34" s="123"/>
      <c r="H34" s="123"/>
      <c r="I34" s="123"/>
      <c r="J34" s="123"/>
      <c r="K34" s="123"/>
      <c r="L34" s="123"/>
    </row>
    <row r="35" spans="1:12" s="91" customFormat="1" ht="18" customHeight="1">
      <c r="A35" s="94" t="s">
        <v>151</v>
      </c>
      <c r="B35" s="92">
        <f>B36+B37+B38+B39</f>
        <v>14130</v>
      </c>
      <c r="C35" s="92">
        <f>C36+C37+C38+C39</f>
        <v>0</v>
      </c>
      <c r="D35" s="92">
        <f>D36+D37+D38+D39</f>
        <v>2510.5</v>
      </c>
      <c r="E35" s="92" t="e">
        <f>D35*100/C35</f>
        <v>#DIV/0!</v>
      </c>
      <c r="F35" s="92">
        <f>D35/B35*100</f>
        <v>17.767162066525124</v>
      </c>
      <c r="G35" s="49"/>
      <c r="H35" s="49"/>
      <c r="I35" s="49"/>
      <c r="J35" s="49"/>
      <c r="K35" s="49"/>
      <c r="L35" s="49"/>
    </row>
    <row r="36" spans="1:6" s="49" customFormat="1" ht="12.75">
      <c r="A36" s="120" t="s">
        <v>150</v>
      </c>
      <c r="B36" s="119" t="s">
        <v>149</v>
      </c>
      <c r="C36" s="121"/>
      <c r="D36" s="121"/>
      <c r="E36" s="92" t="e">
        <f>D36*100/C36</f>
        <v>#DIV/0!</v>
      </c>
      <c r="F36" s="57">
        <f>D36/B36*100</f>
        <v>0</v>
      </c>
    </row>
    <row r="37" spans="1:12" s="69" customFormat="1" ht="12.75">
      <c r="A37" s="120" t="s">
        <v>148</v>
      </c>
      <c r="B37" s="119" t="s">
        <v>147</v>
      </c>
      <c r="C37" s="88"/>
      <c r="D37" s="87">
        <v>1310.2</v>
      </c>
      <c r="E37" s="87" t="e">
        <f>D37*100/C37</f>
        <v>#DIV/0!</v>
      </c>
      <c r="F37" s="57">
        <f>D37/B37*100</f>
        <v>28.48260869565217</v>
      </c>
      <c r="G37" s="49"/>
      <c r="H37" s="49"/>
      <c r="I37" s="49"/>
      <c r="J37" s="49"/>
      <c r="K37" s="49"/>
      <c r="L37" s="49"/>
    </row>
    <row r="38" spans="1:12" s="69" customFormat="1" ht="15.75" customHeight="1">
      <c r="A38" s="120" t="s">
        <v>146</v>
      </c>
      <c r="B38" s="119" t="s">
        <v>145</v>
      </c>
      <c r="C38" s="88"/>
      <c r="D38" s="88"/>
      <c r="E38" s="87"/>
      <c r="F38" s="57">
        <f>D38/B38*100</f>
        <v>0</v>
      </c>
      <c r="G38" s="49"/>
      <c r="H38" s="49"/>
      <c r="I38" s="49"/>
      <c r="J38" s="49"/>
      <c r="K38" s="49"/>
      <c r="L38" s="49"/>
    </row>
    <row r="39" spans="1:12" s="69" customFormat="1" ht="25.5">
      <c r="A39" s="62" t="s">
        <v>144</v>
      </c>
      <c r="B39" s="89" t="s">
        <v>143</v>
      </c>
      <c r="C39" s="88"/>
      <c r="D39" s="87">
        <v>1200.3</v>
      </c>
      <c r="E39" s="87" t="e">
        <f>D39*100/C39</f>
        <v>#DIV/0!</v>
      </c>
      <c r="F39" s="57">
        <f>D39/B39*100</f>
        <v>14.825656797717418</v>
      </c>
      <c r="G39" s="49"/>
      <c r="H39" s="49"/>
      <c r="I39" s="49"/>
      <c r="J39" s="49"/>
      <c r="K39" s="49"/>
      <c r="L39" s="49"/>
    </row>
    <row r="40" spans="1:12" ht="14.25" customHeight="1">
      <c r="A40" s="118" t="s">
        <v>142</v>
      </c>
      <c r="B40" s="117" t="str">
        <f>B41</f>
        <v>186,0</v>
      </c>
      <c r="C40" s="117">
        <f>C41</f>
        <v>0</v>
      </c>
      <c r="D40" s="63">
        <f>D41</f>
        <v>0</v>
      </c>
      <c r="E40" s="52"/>
      <c r="F40" s="52">
        <f>D40/B40*100</f>
        <v>0</v>
      </c>
      <c r="G40" s="44"/>
      <c r="H40" s="44"/>
      <c r="I40" s="44"/>
      <c r="J40" s="44"/>
      <c r="K40" s="44"/>
      <c r="L40" s="44"/>
    </row>
    <row r="41" spans="1:12" ht="25.5">
      <c r="A41" s="116" t="s">
        <v>141</v>
      </c>
      <c r="B41" s="115" t="s">
        <v>140</v>
      </c>
      <c r="C41" s="114"/>
      <c r="D41" s="114"/>
      <c r="E41" s="113"/>
      <c r="F41" s="76">
        <f>D41/B41*100</f>
        <v>0</v>
      </c>
      <c r="G41" s="44"/>
      <c r="H41" s="44"/>
      <c r="I41" s="44"/>
      <c r="J41" s="44"/>
      <c r="K41" s="44"/>
      <c r="L41" s="44"/>
    </row>
    <row r="42" spans="1:24" s="85" customFormat="1" ht="12.75">
      <c r="A42" s="99" t="s">
        <v>139</v>
      </c>
      <c r="B42" s="55"/>
      <c r="C42" s="97"/>
      <c r="D42" s="97"/>
      <c r="E42" s="96"/>
      <c r="F42" s="95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</row>
    <row r="43" spans="1:24" s="91" customFormat="1" ht="14.25" customHeight="1">
      <c r="A43" s="94" t="s">
        <v>138</v>
      </c>
      <c r="B43" s="93">
        <f>B46+B49+B55+B52</f>
        <v>216778.2</v>
      </c>
      <c r="C43" s="93">
        <f>C46+C49+C55+C52</f>
        <v>0</v>
      </c>
      <c r="D43" s="93">
        <f>D46+D49+D55+D52</f>
        <v>80072.2</v>
      </c>
      <c r="E43" s="92" t="e">
        <f>D43*100/C43</f>
        <v>#DIV/0!</v>
      </c>
      <c r="F43" s="92">
        <f>D43/B43*100</f>
        <v>36.93738577034037</v>
      </c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</row>
    <row r="44" spans="1:24" ht="12.75" hidden="1">
      <c r="A44" s="68" t="s">
        <v>104</v>
      </c>
      <c r="B44" s="90" t="e">
        <f>B47+B50+#REF!+B53</f>
        <v>#REF!</v>
      </c>
      <c r="C44" s="90" t="e">
        <f>C47+C50+#REF!+C53</f>
        <v>#REF!</v>
      </c>
      <c r="D44" s="90" t="e">
        <f>D47+D50+#REF!+D53</f>
        <v>#REF!</v>
      </c>
      <c r="E44" s="112" t="e">
        <f>D44*100/C44</f>
        <v>#REF!</v>
      </c>
      <c r="F44" s="57" t="e">
        <f>D44/B44*100</f>
        <v>#REF!</v>
      </c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</row>
    <row r="45" spans="1:24" ht="12.75" hidden="1">
      <c r="A45" s="68" t="s">
        <v>103</v>
      </c>
      <c r="B45" s="90">
        <f>B48+B51+B56+B54</f>
        <v>0</v>
      </c>
      <c r="C45" s="90">
        <f>C48+C51+C56+C54</f>
        <v>0</v>
      </c>
      <c r="D45" s="90">
        <f>D48+D51+D56+D54</f>
        <v>0</v>
      </c>
      <c r="E45" s="112" t="e">
        <f>D45*100/C45</f>
        <v>#DIV/0!</v>
      </c>
      <c r="F45" s="57" t="e">
        <f>D45/B45*100</f>
        <v>#DIV/0!</v>
      </c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</row>
    <row r="46" spans="1:24" s="69" customFormat="1" ht="12.75">
      <c r="A46" s="62" t="s">
        <v>137</v>
      </c>
      <c r="B46" s="100">
        <v>35023.9</v>
      </c>
      <c r="C46" s="88"/>
      <c r="D46" s="87">
        <v>12357.4</v>
      </c>
      <c r="E46" s="87" t="e">
        <f>D46*100/C46</f>
        <v>#DIV/0!</v>
      </c>
      <c r="F46" s="57">
        <f>D46/B46*100</f>
        <v>35.28276405540217</v>
      </c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</row>
    <row r="47" spans="1:24" ht="12.75" hidden="1">
      <c r="A47" s="68" t="s">
        <v>104</v>
      </c>
      <c r="B47" s="109"/>
      <c r="C47" s="110"/>
      <c r="D47" s="110"/>
      <c r="E47" s="84" t="e">
        <f>D47*100/C47</f>
        <v>#DIV/0!</v>
      </c>
      <c r="F47" s="57" t="e">
        <f>D47/B47*100</f>
        <v>#DIV/0!</v>
      </c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</row>
    <row r="48" spans="1:24" ht="12.75" hidden="1">
      <c r="A48" s="68" t="s">
        <v>103</v>
      </c>
      <c r="B48" s="109"/>
      <c r="C48" s="110"/>
      <c r="D48" s="110"/>
      <c r="E48" s="84" t="e">
        <f>D48*100/C48</f>
        <v>#DIV/0!</v>
      </c>
      <c r="F48" s="57" t="e">
        <f>D48/B48*100</f>
        <v>#DIV/0!</v>
      </c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</row>
    <row r="49" spans="1:24" s="69" customFormat="1" ht="12.75">
      <c r="A49" s="62" t="s">
        <v>136</v>
      </c>
      <c r="B49" s="89" t="s">
        <v>135</v>
      </c>
      <c r="C49" s="88"/>
      <c r="D49" s="111">
        <v>63295.8</v>
      </c>
      <c r="E49" s="87" t="e">
        <f>D49*100/C49</f>
        <v>#DIV/0!</v>
      </c>
      <c r="F49" s="57">
        <f>D49/B49*100</f>
        <v>37.5787469476374</v>
      </c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</row>
    <row r="50" spans="1:24" ht="12.75" hidden="1">
      <c r="A50" s="68" t="s">
        <v>104</v>
      </c>
      <c r="B50" s="109"/>
      <c r="C50" s="110"/>
      <c r="D50" s="110"/>
      <c r="E50" s="84" t="e">
        <f>D50*100/C50</f>
        <v>#DIV/0!</v>
      </c>
      <c r="F50" s="57" t="e">
        <f>D50/B50*100</f>
        <v>#DIV/0!</v>
      </c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</row>
    <row r="51" spans="1:24" ht="15" customHeight="1" hidden="1">
      <c r="A51" s="68" t="s">
        <v>103</v>
      </c>
      <c r="B51" s="109"/>
      <c r="C51" s="110"/>
      <c r="D51" s="110"/>
      <c r="E51" s="84" t="e">
        <f>D51*100/C51</f>
        <v>#DIV/0!</v>
      </c>
      <c r="F51" s="57" t="e">
        <f>D51/B51*100</f>
        <v>#DIV/0!</v>
      </c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</row>
    <row r="52" spans="1:24" ht="14.25" customHeight="1">
      <c r="A52" s="62" t="s">
        <v>134</v>
      </c>
      <c r="B52" s="89" t="s">
        <v>133</v>
      </c>
      <c r="C52" s="88"/>
      <c r="D52" s="88">
        <v>702.4</v>
      </c>
      <c r="E52" s="84" t="e">
        <f>D52*100/C52</f>
        <v>#DIV/0!</v>
      </c>
      <c r="F52" s="57">
        <f>D52/B52*100</f>
        <v>20.16073478760046</v>
      </c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</row>
    <row r="53" spans="1:24" ht="12.75" customHeight="1" hidden="1">
      <c r="A53" s="68" t="s">
        <v>104</v>
      </c>
      <c r="B53" s="109"/>
      <c r="C53" s="108"/>
      <c r="D53" s="108"/>
      <c r="E53" s="84"/>
      <c r="F53" s="57" t="e">
        <f>D53/B53*100</f>
        <v>#DIV/0!</v>
      </c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</row>
    <row r="54" spans="1:24" ht="12.75" customHeight="1" hidden="1">
      <c r="A54" s="68" t="s">
        <v>103</v>
      </c>
      <c r="B54" s="109"/>
      <c r="C54" s="108"/>
      <c r="D54" s="108"/>
      <c r="E54" s="84"/>
      <c r="F54" s="57" t="e">
        <f>D54/B54*100</f>
        <v>#DIV/0!</v>
      </c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</row>
    <row r="55" spans="1:24" s="69" customFormat="1" ht="14.25" customHeight="1">
      <c r="A55" s="62" t="s">
        <v>132</v>
      </c>
      <c r="B55" s="89" t="s">
        <v>131</v>
      </c>
      <c r="C55" s="88"/>
      <c r="D55" s="87">
        <v>3716.6</v>
      </c>
      <c r="E55" s="87" t="e">
        <f>D55*100/C55</f>
        <v>#DIV/0!</v>
      </c>
      <c r="F55" s="57">
        <f>D55/B55*100</f>
        <v>37.788758744102815</v>
      </c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</row>
    <row r="56" spans="1:24" ht="12.75" hidden="1">
      <c r="A56" s="68" t="s">
        <v>103</v>
      </c>
      <c r="B56" s="61"/>
      <c r="C56" s="60"/>
      <c r="D56" s="60"/>
      <c r="E56" s="84" t="e">
        <f>D56*100/C56</f>
        <v>#DIV/0!</v>
      </c>
      <c r="F56" s="57" t="e">
        <f>D56/B56*100</f>
        <v>#DIV/0!</v>
      </c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</row>
    <row r="57" spans="1:24" s="85" customFormat="1" ht="12.75">
      <c r="A57" s="99" t="s">
        <v>130</v>
      </c>
      <c r="B57" s="98"/>
      <c r="C57" s="97"/>
      <c r="D57" s="97"/>
      <c r="E57" s="96"/>
      <c r="F57" s="95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</row>
    <row r="58" spans="1:24" s="91" customFormat="1" ht="12.75">
      <c r="A58" s="94" t="s">
        <v>129</v>
      </c>
      <c r="B58" s="107">
        <f>B61+B64</f>
        <v>23282</v>
      </c>
      <c r="C58" s="106">
        <f>C61+C64</f>
        <v>0</v>
      </c>
      <c r="D58" s="92">
        <f>D61+D64</f>
        <v>8623.5</v>
      </c>
      <c r="E58" s="92" t="e">
        <f>D58*100/C58</f>
        <v>#DIV/0!</v>
      </c>
      <c r="F58" s="92">
        <f>D58/B58*100</f>
        <v>37.039343698994934</v>
      </c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</row>
    <row r="59" spans="1:24" ht="12.75" hidden="1">
      <c r="A59" s="68" t="s">
        <v>104</v>
      </c>
      <c r="B59" s="60" t="e">
        <f>B62+#REF!</f>
        <v>#REF!</v>
      </c>
      <c r="C59" s="60" t="e">
        <f>C62+#REF!</f>
        <v>#REF!</v>
      </c>
      <c r="D59" s="59" t="e">
        <f>D62+#REF!</f>
        <v>#REF!</v>
      </c>
      <c r="E59" s="84" t="e">
        <f>D59*100/C59</f>
        <v>#REF!</v>
      </c>
      <c r="F59" s="57" t="e">
        <f>D59/B59*100</f>
        <v>#REF!</v>
      </c>
      <c r="G59" s="44"/>
      <c r="H59" s="44"/>
      <c r="I59" s="44"/>
      <c r="J59" s="44"/>
      <c r="K59" s="44"/>
      <c r="L59" s="44"/>
      <c r="Q59" s="44"/>
      <c r="R59" s="44"/>
      <c r="S59" s="44"/>
      <c r="T59" s="44"/>
      <c r="U59" s="44"/>
      <c r="V59" s="44"/>
      <c r="W59" s="44"/>
      <c r="X59" s="44"/>
    </row>
    <row r="60" spans="1:12" ht="12.75" hidden="1">
      <c r="A60" s="68" t="s">
        <v>103</v>
      </c>
      <c r="B60" s="105">
        <f>B63</f>
        <v>0</v>
      </c>
      <c r="C60" s="105">
        <f>C63</f>
        <v>0</v>
      </c>
      <c r="D60" s="104">
        <f>D63</f>
        <v>0</v>
      </c>
      <c r="E60" s="84" t="e">
        <f>D60*100/C60</f>
        <v>#DIV/0!</v>
      </c>
      <c r="F60" s="57" t="e">
        <f>D60/B60*100</f>
        <v>#DIV/0!</v>
      </c>
      <c r="G60" s="44"/>
      <c r="H60" s="44"/>
      <c r="I60" s="44"/>
      <c r="J60" s="44"/>
      <c r="K60" s="44"/>
      <c r="L60" s="44"/>
    </row>
    <row r="61" spans="1:12" s="69" customFormat="1" ht="12.75">
      <c r="A61" s="62" t="s">
        <v>128</v>
      </c>
      <c r="B61" s="89" t="s">
        <v>127</v>
      </c>
      <c r="C61" s="88"/>
      <c r="D61" s="87">
        <v>7947.7</v>
      </c>
      <c r="E61" s="87" t="e">
        <f>D61*100/C61</f>
        <v>#DIV/0!</v>
      </c>
      <c r="F61" s="57">
        <f>D61/B61*100</f>
        <v>37.76939271101142</v>
      </c>
      <c r="G61" s="49"/>
      <c r="H61" s="49"/>
      <c r="I61" s="49"/>
      <c r="J61" s="49"/>
      <c r="K61" s="49"/>
      <c r="L61" s="49"/>
    </row>
    <row r="62" spans="1:12" ht="12.75" hidden="1">
      <c r="A62" s="68" t="s">
        <v>104</v>
      </c>
      <c r="B62" s="67"/>
      <c r="C62" s="66"/>
      <c r="D62" s="66"/>
      <c r="E62" s="84" t="e">
        <f>D62*100/C62</f>
        <v>#DIV/0!</v>
      </c>
      <c r="F62" s="57" t="e">
        <f>D62/B62*100</f>
        <v>#DIV/0!</v>
      </c>
      <c r="G62" s="44"/>
      <c r="H62" s="44"/>
      <c r="I62" s="44"/>
      <c r="J62" s="44"/>
      <c r="K62" s="44"/>
      <c r="L62" s="44"/>
    </row>
    <row r="63" spans="1:12" ht="12.75" hidden="1">
      <c r="A63" s="68" t="s">
        <v>103</v>
      </c>
      <c r="B63" s="67"/>
      <c r="C63" s="66"/>
      <c r="D63" s="66"/>
      <c r="E63" s="84" t="e">
        <f>D63*100/C63</f>
        <v>#DIV/0!</v>
      </c>
      <c r="F63" s="57" t="e">
        <f>D63/B63*100</f>
        <v>#DIV/0!</v>
      </c>
      <c r="G63" s="44"/>
      <c r="H63" s="44"/>
      <c r="I63" s="44"/>
      <c r="J63" s="44"/>
      <c r="K63" s="44"/>
      <c r="L63" s="44"/>
    </row>
    <row r="64" spans="1:12" s="69" customFormat="1" ht="25.5">
      <c r="A64" s="62" t="s">
        <v>126</v>
      </c>
      <c r="B64" s="89" t="s">
        <v>125</v>
      </c>
      <c r="C64" s="88"/>
      <c r="D64" s="88">
        <v>675.8</v>
      </c>
      <c r="E64" s="87" t="e">
        <f>D64*100/C64</f>
        <v>#DIV/0!</v>
      </c>
      <c r="F64" s="57">
        <f>D64/B64*100</f>
        <v>30.17907381771089</v>
      </c>
      <c r="G64" s="49"/>
      <c r="H64" s="49"/>
      <c r="I64" s="49"/>
      <c r="J64" s="49"/>
      <c r="K64" s="49"/>
      <c r="L64" s="49"/>
    </row>
    <row r="65" spans="1:22" s="85" customFormat="1" ht="12.75">
      <c r="A65" s="99" t="s">
        <v>124</v>
      </c>
      <c r="B65" s="98"/>
      <c r="C65" s="97"/>
      <c r="D65" s="97"/>
      <c r="E65" s="96"/>
      <c r="F65" s="95"/>
      <c r="G65" s="44"/>
      <c r="H65" s="44"/>
      <c r="I65" s="44"/>
      <c r="J65" s="44"/>
      <c r="K65" s="44"/>
      <c r="L65" s="44"/>
      <c r="M65" s="86"/>
      <c r="N65" s="86"/>
      <c r="O65" s="86"/>
      <c r="P65" s="86"/>
      <c r="Q65" s="86"/>
      <c r="R65" s="86"/>
      <c r="S65" s="86"/>
      <c r="T65" s="86"/>
      <c r="U65" s="86"/>
      <c r="V65" s="86"/>
    </row>
    <row r="66" spans="1:22" s="91" customFormat="1" ht="12.75">
      <c r="A66" s="94" t="s">
        <v>123</v>
      </c>
      <c r="B66" s="102">
        <f>B67</f>
        <v>128</v>
      </c>
      <c r="C66" s="103">
        <f>C67</f>
        <v>0</v>
      </c>
      <c r="D66" s="102">
        <f>D67</f>
        <v>0</v>
      </c>
      <c r="E66" s="92" t="e">
        <f>D66*100/C66</f>
        <v>#DIV/0!</v>
      </c>
      <c r="F66" s="92">
        <f>D66/B66*100</f>
        <v>0</v>
      </c>
      <c r="G66" s="49"/>
      <c r="H66" s="49"/>
      <c r="I66" s="49"/>
      <c r="J66" s="49"/>
      <c r="K66" s="49"/>
      <c r="L66" s="49"/>
      <c r="M66" s="101"/>
      <c r="N66" s="101"/>
      <c r="O66" s="101"/>
      <c r="P66" s="101"/>
      <c r="Q66" s="101"/>
      <c r="R66" s="101"/>
      <c r="S66" s="101"/>
      <c r="T66" s="101"/>
      <c r="U66" s="101"/>
      <c r="V66" s="101"/>
    </row>
    <row r="67" spans="1:12" s="69" customFormat="1" ht="14.25" customHeight="1">
      <c r="A67" s="62" t="s">
        <v>122</v>
      </c>
      <c r="B67" s="100">
        <v>128</v>
      </c>
      <c r="C67" s="88"/>
      <c r="D67" s="87"/>
      <c r="E67" s="87" t="e">
        <f>D67*100/C67</f>
        <v>#DIV/0!</v>
      </c>
      <c r="F67" s="57">
        <f>D67/B67*100</f>
        <v>0</v>
      </c>
      <c r="G67" s="49"/>
      <c r="H67" s="49"/>
      <c r="I67" s="49"/>
      <c r="J67" s="49"/>
      <c r="K67" s="49"/>
      <c r="L67" s="49"/>
    </row>
    <row r="68" spans="1:23" s="85" customFormat="1" ht="12.75">
      <c r="A68" s="99" t="s">
        <v>121</v>
      </c>
      <c r="B68" s="98"/>
      <c r="C68" s="97"/>
      <c r="D68" s="97"/>
      <c r="E68" s="96"/>
      <c r="F68" s="95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</row>
    <row r="69" spans="1:23" s="91" customFormat="1" ht="12.75">
      <c r="A69" s="94" t="s">
        <v>120</v>
      </c>
      <c r="B69" s="93">
        <f>B72+B73+B76+B78+B77</f>
        <v>44636.100000000006</v>
      </c>
      <c r="C69" s="93">
        <f>C72+C73+C76+C78+C77</f>
        <v>0</v>
      </c>
      <c r="D69" s="93">
        <f>D72+D73+D76+D78+D77</f>
        <v>16013.7</v>
      </c>
      <c r="E69" s="92" t="e">
        <f>D69*100/C69</f>
        <v>#DIV/0!</v>
      </c>
      <c r="F69" s="92">
        <f>D69/B69*100</f>
        <v>35.87611820925215</v>
      </c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</row>
    <row r="70" spans="1:23" ht="12.75" hidden="1">
      <c r="A70" s="68" t="s">
        <v>104</v>
      </c>
      <c r="B70" s="59">
        <f>B74+B79</f>
        <v>0</v>
      </c>
      <c r="C70" s="90">
        <f>C74+C79</f>
        <v>0</v>
      </c>
      <c r="D70" s="59">
        <f>D74+D79</f>
        <v>0</v>
      </c>
      <c r="E70" s="84" t="e">
        <f>D70*100/C70</f>
        <v>#DIV/0!</v>
      </c>
      <c r="F70" s="57" t="e">
        <f>D70/B70*100</f>
        <v>#DIV/0!</v>
      </c>
      <c r="G70" s="44"/>
      <c r="H70" s="44"/>
      <c r="I70" s="44"/>
      <c r="J70" s="44"/>
      <c r="K70" s="44"/>
      <c r="N70" s="44"/>
      <c r="O70" s="44"/>
      <c r="P70" s="44"/>
      <c r="Q70" s="44"/>
      <c r="R70" s="44"/>
      <c r="S70" s="44"/>
      <c r="T70" s="44"/>
      <c r="U70" s="44"/>
      <c r="V70" s="44"/>
      <c r="W70" s="44"/>
    </row>
    <row r="71" spans="1:23" ht="12.75" hidden="1">
      <c r="A71" s="68" t="s">
        <v>103</v>
      </c>
      <c r="B71" s="59">
        <f>B75+B80</f>
        <v>0</v>
      </c>
      <c r="C71" s="90">
        <f>C75+C80</f>
        <v>0</v>
      </c>
      <c r="D71" s="59">
        <f>D75+D80</f>
        <v>0</v>
      </c>
      <c r="E71" s="84" t="e">
        <f>D71*100/C71</f>
        <v>#DIV/0!</v>
      </c>
      <c r="F71" s="57" t="e">
        <f>D71/B71*100</f>
        <v>#DIV/0!</v>
      </c>
      <c r="N71" s="44"/>
      <c r="O71" s="44"/>
      <c r="P71" s="44"/>
      <c r="Q71" s="44"/>
      <c r="R71" s="44"/>
      <c r="S71" s="44"/>
      <c r="T71" s="44"/>
      <c r="U71" s="44"/>
      <c r="V71" s="44"/>
      <c r="W71" s="44"/>
    </row>
    <row r="72" spans="1:23" s="69" customFormat="1" ht="12.75">
      <c r="A72" s="62" t="s">
        <v>119</v>
      </c>
      <c r="B72" s="89" t="s">
        <v>118</v>
      </c>
      <c r="C72" s="88"/>
      <c r="D72" s="88">
        <v>153.3</v>
      </c>
      <c r="E72" s="87" t="e">
        <f>D72*100/C72</f>
        <v>#DIV/0!</v>
      </c>
      <c r="F72" s="57">
        <f>D72/B72*100</f>
        <v>23.584615384615386</v>
      </c>
      <c r="N72" s="49"/>
      <c r="O72" s="49"/>
      <c r="P72" s="49"/>
      <c r="Q72" s="49"/>
      <c r="R72" s="49"/>
      <c r="S72" s="49"/>
      <c r="T72" s="49"/>
      <c r="U72" s="49"/>
      <c r="V72" s="49"/>
      <c r="W72" s="49"/>
    </row>
    <row r="73" spans="1:23" s="69" customFormat="1" ht="12.75">
      <c r="A73" s="62" t="s">
        <v>117</v>
      </c>
      <c r="B73" s="89" t="s">
        <v>116</v>
      </c>
      <c r="C73" s="88"/>
      <c r="D73" s="87">
        <v>10143.7</v>
      </c>
      <c r="E73" s="87" t="e">
        <f>D73*100/C73</f>
        <v>#DIV/0!</v>
      </c>
      <c r="F73" s="57">
        <f>D73/B73*100</f>
        <v>33.376107606911006</v>
      </c>
      <c r="N73" s="49"/>
      <c r="O73" s="49"/>
      <c r="P73" s="49"/>
      <c r="Q73" s="49"/>
      <c r="R73" s="49"/>
      <c r="S73" s="49"/>
      <c r="T73" s="49"/>
      <c r="U73" s="49"/>
      <c r="V73" s="49"/>
      <c r="W73" s="49"/>
    </row>
    <row r="74" spans="1:23" ht="12.75" hidden="1">
      <c r="A74" s="68" t="s">
        <v>104</v>
      </c>
      <c r="B74" s="72"/>
      <c r="C74" s="71"/>
      <c r="D74" s="71"/>
      <c r="E74" s="84" t="e">
        <f>D74*100/C74</f>
        <v>#DIV/0!</v>
      </c>
      <c r="F74" s="57" t="e">
        <f>D74/B74*100</f>
        <v>#DIV/0!</v>
      </c>
      <c r="N74" s="44"/>
      <c r="O74" s="44"/>
      <c r="P74" s="44"/>
      <c r="Q74" s="44"/>
      <c r="R74" s="44"/>
      <c r="S74" s="44"/>
      <c r="T74" s="44"/>
      <c r="U74" s="44"/>
      <c r="V74" s="44"/>
      <c r="W74" s="44"/>
    </row>
    <row r="75" spans="1:23" ht="12.75" hidden="1">
      <c r="A75" s="68" t="s">
        <v>103</v>
      </c>
      <c r="B75" s="72"/>
      <c r="C75" s="71"/>
      <c r="D75" s="71"/>
      <c r="E75" s="84" t="e">
        <f>D75*100/C75</f>
        <v>#DIV/0!</v>
      </c>
      <c r="F75" s="57" t="e">
        <f>D75/B75*100</f>
        <v>#DIV/0!</v>
      </c>
      <c r="N75" s="44"/>
      <c r="O75" s="44"/>
      <c r="P75" s="44"/>
      <c r="Q75" s="44"/>
      <c r="R75" s="44"/>
      <c r="S75" s="44"/>
      <c r="T75" s="44"/>
      <c r="U75" s="44"/>
      <c r="V75" s="44"/>
      <c r="W75" s="44"/>
    </row>
    <row r="76" spans="1:23" s="69" customFormat="1" ht="12.75">
      <c r="A76" s="62" t="s">
        <v>115</v>
      </c>
      <c r="B76" s="89" t="s">
        <v>114</v>
      </c>
      <c r="C76" s="88"/>
      <c r="D76" s="88">
        <v>3872.4</v>
      </c>
      <c r="E76" s="87" t="e">
        <f>D76*100/C76</f>
        <v>#DIV/0!</v>
      </c>
      <c r="F76" s="57">
        <f>D76/B76*100</f>
        <v>45.90218344752376</v>
      </c>
      <c r="N76" s="49"/>
      <c r="O76" s="49"/>
      <c r="P76" s="49"/>
      <c r="Q76" s="49"/>
      <c r="R76" s="49"/>
      <c r="S76" s="49"/>
      <c r="T76" s="49"/>
      <c r="U76" s="49"/>
      <c r="V76" s="49"/>
      <c r="W76" s="49"/>
    </row>
    <row r="77" spans="1:23" s="69" customFormat="1" ht="14.25" customHeight="1">
      <c r="A77" s="62" t="s">
        <v>113</v>
      </c>
      <c r="B77" s="89" t="s">
        <v>112</v>
      </c>
      <c r="C77" s="88"/>
      <c r="D77" s="88">
        <v>286.7</v>
      </c>
      <c r="E77" s="87" t="e">
        <f>D77*100/C77</f>
        <v>#DIV/0!</v>
      </c>
      <c r="F77" s="57">
        <f>D77/B77*100</f>
        <v>71.14143920595534</v>
      </c>
      <c r="N77" s="49"/>
      <c r="O77" s="49"/>
      <c r="P77" s="49"/>
      <c r="Q77" s="49"/>
      <c r="R77" s="49"/>
      <c r="S77" s="49"/>
      <c r="T77" s="49"/>
      <c r="U77" s="49"/>
      <c r="V77" s="49"/>
      <c r="W77" s="49"/>
    </row>
    <row r="78" spans="1:23" s="69" customFormat="1" ht="14.25" customHeight="1">
      <c r="A78" s="62" t="s">
        <v>111</v>
      </c>
      <c r="B78" s="89" t="s">
        <v>110</v>
      </c>
      <c r="C78" s="88"/>
      <c r="D78" s="88">
        <v>1557.6</v>
      </c>
      <c r="E78" s="87" t="e">
        <f>D78*100/C78</f>
        <v>#DIV/0!</v>
      </c>
      <c r="F78" s="57">
        <f>D78/B78*100</f>
        <v>32.758475645663324</v>
      </c>
      <c r="N78" s="49"/>
      <c r="O78" s="49"/>
      <c r="P78" s="49"/>
      <c r="Q78" s="49"/>
      <c r="R78" s="49"/>
      <c r="S78" s="49"/>
      <c r="T78" s="49"/>
      <c r="U78" s="49"/>
      <c r="V78" s="49"/>
      <c r="W78" s="49"/>
    </row>
    <row r="79" spans="1:23" s="85" customFormat="1" ht="12.75" customHeight="1" hidden="1">
      <c r="A79" s="68" t="s">
        <v>104</v>
      </c>
      <c r="B79" s="61"/>
      <c r="C79" s="60"/>
      <c r="D79" s="59"/>
      <c r="E79" s="87" t="e">
        <f>D79*100/C79</f>
        <v>#DIV/0!</v>
      </c>
      <c r="F79" s="57" t="e">
        <f>D79/B79*100</f>
        <v>#DIV/0!</v>
      </c>
      <c r="G79" s="86"/>
      <c r="H79" s="86"/>
      <c r="I79" s="86"/>
      <c r="J79" s="86"/>
      <c r="K79" s="86"/>
      <c r="L79" s="86"/>
      <c r="M79" s="86"/>
      <c r="N79" s="44"/>
      <c r="O79" s="44"/>
      <c r="P79" s="44"/>
      <c r="Q79" s="44"/>
      <c r="R79" s="44"/>
      <c r="S79" s="44"/>
      <c r="T79" s="44"/>
      <c r="U79" s="44"/>
      <c r="V79" s="44"/>
      <c r="W79" s="44"/>
    </row>
    <row r="80" spans="1:23" ht="14.25" customHeight="1" hidden="1">
      <c r="A80" s="68" t="s">
        <v>103</v>
      </c>
      <c r="B80" s="61"/>
      <c r="C80" s="60"/>
      <c r="D80" s="60"/>
      <c r="E80" s="84" t="e">
        <f>D80*100/C80</f>
        <v>#DIV/0!</v>
      </c>
      <c r="F80" s="57" t="e">
        <f>D80/B80*100</f>
        <v>#DIV/0!</v>
      </c>
      <c r="N80" s="44"/>
      <c r="O80" s="44"/>
      <c r="P80" s="44"/>
      <c r="Q80" s="44"/>
      <c r="R80" s="44"/>
      <c r="S80" s="44"/>
      <c r="T80" s="44"/>
      <c r="U80" s="44"/>
      <c r="V80" s="44"/>
      <c r="W80" s="44"/>
    </row>
    <row r="81" spans="1:23" ht="12.75">
      <c r="A81" s="83" t="s">
        <v>109</v>
      </c>
      <c r="B81" s="82"/>
      <c r="C81" s="81"/>
      <c r="D81" s="81"/>
      <c r="E81" s="53" t="e">
        <f>D81*100/C81</f>
        <v>#DIV/0!</v>
      </c>
      <c r="F81" s="52"/>
      <c r="N81" s="44"/>
      <c r="O81" s="44"/>
      <c r="P81" s="44"/>
      <c r="Q81" s="44"/>
      <c r="R81" s="44"/>
      <c r="S81" s="44"/>
      <c r="T81" s="44"/>
      <c r="U81" s="44"/>
      <c r="V81" s="44"/>
      <c r="W81" s="44"/>
    </row>
    <row r="82" spans="1:23" ht="12.75">
      <c r="A82" s="80" t="s">
        <v>108</v>
      </c>
      <c r="B82" s="79">
        <f>B84+B83</f>
        <v>5294.1</v>
      </c>
      <c r="C82" s="79">
        <f>C84+C83</f>
        <v>0</v>
      </c>
      <c r="D82" s="78">
        <f>D84+D83</f>
        <v>1807</v>
      </c>
      <c r="E82" s="77"/>
      <c r="F82" s="76">
        <f>D82/B82*100</f>
        <v>34.13233599667554</v>
      </c>
      <c r="N82" s="44"/>
      <c r="O82" s="44"/>
      <c r="P82" s="44"/>
      <c r="Q82" s="44"/>
      <c r="R82" s="44"/>
      <c r="S82" s="44"/>
      <c r="T82" s="44"/>
      <c r="U82" s="44"/>
      <c r="V82" s="44"/>
      <c r="W82" s="44"/>
    </row>
    <row r="83" spans="1:23" ht="12.75" hidden="1">
      <c r="A83" s="75" t="s">
        <v>107</v>
      </c>
      <c r="B83" s="74"/>
      <c r="C83" s="74"/>
      <c r="D83" s="74"/>
      <c r="E83" s="58"/>
      <c r="F83" s="70"/>
      <c r="N83" s="44"/>
      <c r="O83" s="44"/>
      <c r="P83" s="44"/>
      <c r="Q83" s="44"/>
      <c r="R83" s="44"/>
      <c r="S83" s="44"/>
      <c r="T83" s="44"/>
      <c r="U83" s="44"/>
      <c r="V83" s="44"/>
      <c r="W83" s="44"/>
    </row>
    <row r="84" spans="1:23" s="69" customFormat="1" ht="14.25" customHeight="1">
      <c r="A84" s="73" t="s">
        <v>106</v>
      </c>
      <c r="B84" s="72" t="s">
        <v>105</v>
      </c>
      <c r="C84" s="71"/>
      <c r="D84" s="66">
        <v>1807</v>
      </c>
      <c r="E84" s="70"/>
      <c r="F84" s="57">
        <f>D84/B84*100</f>
        <v>34.13233599667554</v>
      </c>
      <c r="N84" s="49"/>
      <c r="O84" s="49"/>
      <c r="P84" s="49"/>
      <c r="Q84" s="49"/>
      <c r="R84" s="49"/>
      <c r="S84" s="49"/>
      <c r="T84" s="49"/>
      <c r="U84" s="49"/>
      <c r="V84" s="49"/>
      <c r="W84" s="49"/>
    </row>
    <row r="85" spans="1:23" ht="14.25" customHeight="1" hidden="1">
      <c r="A85" s="68" t="s">
        <v>104</v>
      </c>
      <c r="B85" s="67"/>
      <c r="C85" s="66"/>
      <c r="D85" s="66"/>
      <c r="E85" s="58"/>
      <c r="F85" s="65" t="e">
        <f>D85/B85*100</f>
        <v>#DIV/0!</v>
      </c>
      <c r="N85" s="44"/>
      <c r="O85" s="44"/>
      <c r="P85" s="44"/>
      <c r="Q85" s="44"/>
      <c r="R85" s="44"/>
      <c r="S85" s="44"/>
      <c r="T85" s="44"/>
      <c r="U85" s="44"/>
      <c r="V85" s="44"/>
      <c r="W85" s="44"/>
    </row>
    <row r="86" spans="1:23" ht="15" customHeight="1" hidden="1">
      <c r="A86" s="68" t="s">
        <v>103</v>
      </c>
      <c r="B86" s="67"/>
      <c r="C86" s="66"/>
      <c r="D86" s="66"/>
      <c r="E86" s="58"/>
      <c r="F86" s="65" t="e">
        <f>D86/B86*100</f>
        <v>#DIV/0!</v>
      </c>
      <c r="N86" s="44"/>
      <c r="O86" s="44"/>
      <c r="P86" s="44"/>
      <c r="Q86" s="44"/>
      <c r="R86" s="44"/>
      <c r="S86" s="44"/>
      <c r="T86" s="44"/>
      <c r="U86" s="44"/>
      <c r="V86" s="44"/>
      <c r="W86" s="44"/>
    </row>
    <row r="87" spans="1:23" ht="26.25" customHeight="1">
      <c r="A87" s="56" t="s">
        <v>102</v>
      </c>
      <c r="B87" s="63" t="str">
        <f>B88</f>
        <v>200</v>
      </c>
      <c r="C87" s="64">
        <f>C88</f>
        <v>0</v>
      </c>
      <c r="D87" s="63">
        <f>D88</f>
        <v>1.9</v>
      </c>
      <c r="E87" s="52"/>
      <c r="F87" s="52">
        <f>D87/B87*100</f>
        <v>0.95</v>
      </c>
      <c r="N87" s="44"/>
      <c r="O87" s="44"/>
      <c r="P87" s="44"/>
      <c r="Q87" s="44"/>
      <c r="R87" s="44"/>
      <c r="S87" s="44"/>
      <c r="T87" s="44"/>
      <c r="U87" s="44"/>
      <c r="V87" s="44"/>
      <c r="W87" s="44"/>
    </row>
    <row r="88" spans="1:23" ht="26.25" customHeight="1">
      <c r="A88" s="62" t="s">
        <v>101</v>
      </c>
      <c r="B88" s="61" t="s">
        <v>100</v>
      </c>
      <c r="C88" s="60"/>
      <c r="D88" s="59">
        <v>1.9</v>
      </c>
      <c r="E88" s="58"/>
      <c r="F88" s="57">
        <f>D88/B88*100</f>
        <v>0.95</v>
      </c>
      <c r="N88" s="44"/>
      <c r="O88" s="44"/>
      <c r="P88" s="44"/>
      <c r="Q88" s="44"/>
      <c r="R88" s="44"/>
      <c r="S88" s="44"/>
      <c r="T88" s="44"/>
      <c r="U88" s="44"/>
      <c r="V88" s="44"/>
      <c r="W88" s="44"/>
    </row>
    <row r="89" spans="1:23" ht="38.25">
      <c r="A89" s="56" t="s">
        <v>99</v>
      </c>
      <c r="B89" s="55" t="s">
        <v>98</v>
      </c>
      <c r="C89" s="54"/>
      <c r="D89" s="52">
        <v>31596.9</v>
      </c>
      <c r="E89" s="53"/>
      <c r="F89" s="52">
        <f>D89/B89*100</f>
        <v>42.953564815947665</v>
      </c>
      <c r="N89" s="44"/>
      <c r="O89" s="44"/>
      <c r="P89" s="44"/>
      <c r="Q89" s="44"/>
      <c r="R89" s="44"/>
      <c r="S89" s="44"/>
      <c r="T89" s="44"/>
      <c r="U89" s="44"/>
      <c r="V89" s="44"/>
      <c r="W89" s="44"/>
    </row>
    <row r="90" spans="1:23" s="48" customFormat="1" ht="14.25" customHeight="1">
      <c r="A90" s="51" t="s">
        <v>97</v>
      </c>
      <c r="B90" s="50">
        <f>B8+B21+B25+B29+B35+B43+B58+B66+B69+B82+B87+B89+B40</f>
        <v>450256.5</v>
      </c>
      <c r="C90" s="50">
        <f>C8+C21+C25+C29+C35+C43+C58+C66+C69+C82+C87+C89+C40</f>
        <v>0</v>
      </c>
      <c r="D90" s="50">
        <f>D8+D21+D25+D29+D35+D43+D58+D66+D69+D82+D87+D89+D40</f>
        <v>161711.4</v>
      </c>
      <c r="E90" s="50" t="e">
        <f>E8+E29+E35+E43+E58+E66+E69</f>
        <v>#DIV/0!</v>
      </c>
      <c r="F90" s="50">
        <f>D90/B90*100</f>
        <v>35.915394891578465</v>
      </c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</row>
    <row r="91" spans="14:23" ht="12" customHeight="1">
      <c r="N91" s="44"/>
      <c r="O91" s="44"/>
      <c r="P91" s="44"/>
      <c r="Q91" s="44"/>
      <c r="R91" s="44"/>
      <c r="S91" s="44"/>
      <c r="T91" s="44"/>
      <c r="U91" s="44"/>
      <c r="V91" s="44"/>
      <c r="W91" s="44"/>
    </row>
    <row r="92" spans="1:23" ht="12.75" customHeight="1" hidden="1">
      <c r="A92" s="47" t="s">
        <v>96</v>
      </c>
      <c r="B92" s="46" t="e">
        <f>#REF!+#REF!+#REF!+B44+B59+B70+B85+#REF!</f>
        <v>#REF!</v>
      </c>
      <c r="C92" s="46" t="e">
        <f>#REF!+#REF!+#REF!+C44+C59+C70+C85</f>
        <v>#REF!</v>
      </c>
      <c r="D92" s="46" t="e">
        <f>#REF!+#REF!+#REF!+D44+D59+D70+D85+#REF!</f>
        <v>#REF!</v>
      </c>
      <c r="E92" s="45"/>
      <c r="F92" s="45" t="e">
        <f>D92/B92*100</f>
        <v>#REF!</v>
      </c>
      <c r="N92" s="44"/>
      <c r="O92" s="44"/>
      <c r="P92" s="44"/>
      <c r="Q92" s="44"/>
      <c r="R92" s="44"/>
      <c r="S92" s="44"/>
      <c r="T92" s="44"/>
      <c r="U92" s="44"/>
      <c r="V92" s="44"/>
      <c r="W92" s="44"/>
    </row>
    <row r="93" spans="1:23" ht="15" customHeight="1" hidden="1">
      <c r="A93" s="47" t="s">
        <v>95</v>
      </c>
      <c r="B93" s="46">
        <f>B9+B45+B60+B71+B86</f>
        <v>0</v>
      </c>
      <c r="C93" s="46">
        <f>C9+C45+C60+C71+C86</f>
        <v>0</v>
      </c>
      <c r="D93" s="46">
        <f>D9+D45+D60+D71+D86</f>
        <v>0</v>
      </c>
      <c r="E93" s="45"/>
      <c r="F93" s="45" t="e">
        <f>D93/B93*100</f>
        <v>#DIV/0!</v>
      </c>
      <c r="N93" s="44"/>
      <c r="O93" s="44"/>
      <c r="P93" s="44"/>
      <c r="Q93" s="44"/>
      <c r="R93" s="44"/>
      <c r="S93" s="44"/>
      <c r="T93" s="44"/>
      <c r="U93" s="44"/>
      <c r="V93" s="44"/>
      <c r="W93" s="44"/>
    </row>
  </sheetData>
  <sheetProtection/>
  <mergeCells count="1">
    <mergeCell ref="D1:F1"/>
  </mergeCells>
  <printOptions/>
  <pageMargins left="0.984251968503937" right="0.1968503937007874" top="0.3937007874015748" bottom="0.1968503937007874" header="0.11811023622047245" footer="0.11811023622047245"/>
  <pageSetup horizontalDpi="600" verticalDpi="600" orientation="portrait" paperSize="9" scale="95" r:id="rId1"/>
  <headerFooter alignWithMargins="0">
    <oddFooter>&amp;C&amp;8&amp;Z&amp;F
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2017-06-19T02:59:45Z</cp:lastPrinted>
  <dcterms:created xsi:type="dcterms:W3CDTF">2010-03-11T02:45:19Z</dcterms:created>
  <dcterms:modified xsi:type="dcterms:W3CDTF">2017-06-19T04:48:47Z</dcterms:modified>
  <cp:category/>
  <cp:version/>
  <cp:contentType/>
  <cp:contentStatus/>
</cp:coreProperties>
</file>