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доходы" sheetId="1" r:id="rId1"/>
    <sheet name="расходы" sheetId="2" r:id="rId2"/>
  </sheets>
  <definedNames>
    <definedName name="_xlnm.Print_Area" localSheetId="1">расходы!$A$1:$F$92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F41"/>
  <c r="F42"/>
  <c r="B44"/>
  <c r="C44"/>
  <c r="D44"/>
  <c r="E44" s="1"/>
  <c r="F44"/>
  <c r="B45"/>
  <c r="C45"/>
  <c r="D45"/>
  <c r="E45"/>
  <c r="F45"/>
  <c r="B46"/>
  <c r="C46"/>
  <c r="D46"/>
  <c r="E46" s="1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/>
  <c r="F59"/>
  <c r="B60"/>
  <c r="C60"/>
  <c r="D60"/>
  <c r="E60" s="1"/>
  <c r="F60"/>
  <c r="B61"/>
  <c r="C61"/>
  <c r="D61"/>
  <c r="E61"/>
  <c r="F61"/>
  <c r="E62"/>
  <c r="F62"/>
  <c r="E63"/>
  <c r="F63"/>
  <c r="E64"/>
  <c r="F64"/>
  <c r="E65"/>
  <c r="F65"/>
  <c r="B67"/>
  <c r="C67"/>
  <c r="D67"/>
  <c r="E67" s="1"/>
  <c r="F67"/>
  <c r="E68"/>
  <c r="F68"/>
  <c r="B70"/>
  <c r="C70"/>
  <c r="D70"/>
  <c r="E70"/>
  <c r="F70"/>
  <c r="B71"/>
  <c r="C71"/>
  <c r="D71"/>
  <c r="E71" s="1"/>
  <c r="F71"/>
  <c r="B72"/>
  <c r="C72"/>
  <c r="D72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 s="1"/>
  <c r="F85"/>
  <c r="F86"/>
  <c r="F87"/>
  <c r="B88"/>
  <c r="C88"/>
  <c r="D88"/>
  <c r="F88"/>
  <c r="F89"/>
  <c r="F90"/>
  <c r="B91"/>
  <c r="C91"/>
  <c r="D91"/>
  <c r="F91"/>
  <c r="B93"/>
  <c r="C93"/>
  <c r="D93"/>
  <c r="F93"/>
  <c r="B94"/>
  <c r="C94"/>
  <c r="D94"/>
  <c r="F94"/>
  <c r="C6" i="1"/>
  <c r="C5" s="1"/>
  <c r="D6"/>
  <c r="D5" s="1"/>
  <c r="E6"/>
  <c r="E7"/>
  <c r="E8"/>
  <c r="C9"/>
  <c r="D9"/>
  <c r="E9" s="1"/>
  <c r="E10"/>
  <c r="E11"/>
  <c r="C13"/>
  <c r="D13"/>
  <c r="C17"/>
  <c r="D17"/>
  <c r="C21"/>
  <c r="D21"/>
  <c r="E21"/>
  <c r="E23"/>
  <c r="E25"/>
  <c r="C26"/>
  <c r="D26"/>
  <c r="E26" s="1"/>
  <c r="E27"/>
  <c r="C28"/>
  <c r="D28"/>
  <c r="E28" s="1"/>
  <c r="E29"/>
  <c r="E30"/>
  <c r="C31"/>
  <c r="D31"/>
  <c r="E31"/>
  <c r="E32"/>
  <c r="E33"/>
  <c r="E34"/>
  <c r="C35"/>
  <c r="D35"/>
  <c r="C39"/>
  <c r="C40"/>
  <c r="D40"/>
  <c r="D39" s="1"/>
  <c r="E39" s="1"/>
  <c r="E41"/>
  <c r="E42"/>
  <c r="E43"/>
  <c r="E44"/>
  <c r="E46"/>
  <c r="E47"/>
  <c r="E48"/>
  <c r="E91" i="2" l="1"/>
  <c r="C50" i="1"/>
  <c r="C49"/>
  <c r="D49"/>
  <c r="E5"/>
  <c r="D50"/>
  <c r="E50" s="1"/>
  <c r="E40"/>
  <c r="E49" l="1"/>
</calcChain>
</file>

<file path=xl/sharedStrings.xml><?xml version="1.0" encoding="utf-8"?>
<sst xmlns="http://schemas.openxmlformats.org/spreadsheetml/2006/main" count="224" uniqueCount="199">
  <si>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</si>
  <si>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</si>
  <si>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</si>
  <si>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</si>
  <si>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</si>
  <si>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</si>
  <si>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</si>
  <si>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</si>
  <si>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</si>
  <si>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</si>
  <si>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</si>
  <si>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</si>
  <si>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</si>
  <si>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</si>
  <si>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</si>
  <si>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</si>
  <si>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</si>
  <si>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</si>
  <si>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</si>
  <si>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</si>
  <si>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</si>
  <si>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</si>
  <si>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</si>
  <si>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</si>
  <si>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</si>
  <si>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</si>
  <si>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</si>
  <si>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</si>
  <si>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</si>
  <si>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</si>
  <si>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</si>
  <si>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</si>
  <si>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</si>
  <si>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</si>
  <si>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</si>
  <si>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</si>
  <si>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</si>
  <si>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</si>
  <si>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</si>
  <si>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</si>
  <si>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</si>
  <si>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</si>
  <si>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</si>
  <si>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</si>
  <si>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</si>
  <si>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</si>
  <si>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</si>
  <si>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</si>
  <si>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</si>
  <si>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</si>
  <si>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</si>
  <si>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</si>
  <si>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</si>
  <si>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</si>
  <si>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</si>
  <si>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</si>
  <si>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</si>
  <si>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</si>
  <si>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</si>
  <si>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</si>
  <si>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</si>
  <si>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</si>
  <si>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</si>
  <si>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</si>
  <si>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</si>
  <si>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</si>
  <si>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</si>
  <si>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</si>
  <si>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</si>
  <si>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</si>
  <si>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</si>
  <si>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</si>
  <si>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</si>
  <si>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</si>
  <si>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</si>
  <si>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</si>
  <si>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</si>
  <si>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</si>
  <si>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</si>
  <si>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</si>
  <si>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</si>
  <si>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</si>
  <si>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</si>
  <si>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</si>
  <si>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</si>
  <si>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</si>
  <si>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</si>
  <si>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</si>
  <si>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</si>
  <si>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</si>
  <si>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</si>
  <si>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</si>
  <si>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</si>
  <si>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</si>
  <si>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01.01.2019г. </t>
  </si>
  <si>
    <t>всего коммун</t>
  </si>
  <si>
    <t>всего зпл</t>
  </si>
  <si>
    <t>ВСЕГО:</t>
  </si>
  <si>
    <t>77470,5</t>
  </si>
  <si>
    <t>1400   Межбюджетные трансферты общего характера бюджетам субъектов Российской Федерации и муниципальных образований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</si>
  <si>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</si>
  <si>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</si>
  <si>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</si>
  <si>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</si>
  <si>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4103,14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</si>
  <si>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</si>
  <si>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</si>
  <si>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</si>
  <si>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</si>
  <si>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5260,3</t>
  </si>
  <si>
    <t>1006  Другие вопросы в области социальной политики</t>
  </si>
  <si>
    <t>907,9</t>
  </si>
  <si>
    <t>1004  Охрана семьи и детства</t>
  </si>
  <si>
    <t>10681,5</t>
  </si>
  <si>
    <t>1003  Социальное обеспечение населения</t>
  </si>
  <si>
    <t>50323,2</t>
  </si>
  <si>
    <t>1002  Социальное обслуживание населения</t>
  </si>
  <si>
    <t>988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</si>
  <si>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</si>
  <si>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</si>
  <si>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</si>
  <si>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</si>
  <si>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</si>
  <si>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</si>
  <si>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2161,5</t>
  </si>
  <si>
    <t>0804  Другие вопросы в области культуры, кинематографии</t>
  </si>
  <si>
    <t>57360,5</t>
  </si>
  <si>
    <t>0801  Культура</t>
  </si>
  <si>
    <t>0800  Культура, кинематография</t>
  </si>
  <si>
    <t>Культура, кинематография</t>
  </si>
  <si>
    <t>10814,3</t>
  </si>
  <si>
    <t>0709   Другие вопросы в области образования</t>
  </si>
  <si>
    <t>4133,6</t>
  </si>
  <si>
    <t>0707  Молодежная политика и оздоровление детей</t>
  </si>
  <si>
    <t>186551</t>
  </si>
  <si>
    <t>0702  Общее образование</t>
  </si>
  <si>
    <t>0701  Дошкольное образование</t>
  </si>
  <si>
    <t>0700  Образование</t>
  </si>
  <si>
    <t>Образование</t>
  </si>
  <si>
    <t>186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</si>
  <si>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</si>
  <si>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</si>
  <si>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12130</t>
  </si>
  <si>
    <t>0505  Другие вопросы в области жилищно-коммунального хозяйства</t>
  </si>
  <si>
    <t>3290,6</t>
  </si>
  <si>
    <t>0503  Благоустройство</t>
  </si>
  <si>
    <t>3980,2</t>
  </si>
  <si>
    <t>0502  Коммунальное хозяйство</t>
  </si>
  <si>
    <t>0501  Жилищное хозяйство</t>
  </si>
  <si>
    <t>0500  Жилищно-коммунальное хозяйство</t>
  </si>
  <si>
    <t>Жилищно-коммунальное хозяйство</t>
  </si>
  <si>
    <t>21513,9</t>
  </si>
  <si>
    <t>0412  Другие вопросы</t>
  </si>
  <si>
    <t>2852</t>
  </si>
  <si>
    <t>0410 Связь и информатика</t>
  </si>
  <si>
    <t>9772,6</t>
  </si>
  <si>
    <t>0409   Дорожное хозяйство</t>
  </si>
  <si>
    <t>11993,7</t>
  </si>
  <si>
    <t>0408  Транспорт</t>
  </si>
  <si>
    <t>2821,8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</si>
  <si>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</si>
  <si>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</si>
  <si>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</si>
  <si>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</si>
  <si>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</si>
  <si>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2140</t>
  </si>
  <si>
    <t>2219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</si>
  <si>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</si>
  <si>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</si>
  <si>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</si>
  <si>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</si>
  <si>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847,6</t>
  </si>
  <si>
    <t>0203  Мобилизационная и вневойсковая подготовка</t>
  </si>
  <si>
    <t>0200  Национальная оборона</t>
  </si>
  <si>
    <t>Национальная оборона</t>
  </si>
  <si>
    <t>23362,8</t>
  </si>
  <si>
    <t>0113   Другие общегосударственные вопросы</t>
  </si>
  <si>
    <t>0111  Резервные фонды</t>
  </si>
  <si>
    <t>0107 Обеспечение проведение выборов и референдумов</t>
  </si>
  <si>
    <t>6506,8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</si>
  <si>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</si>
  <si>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62,1</t>
  </si>
  <si>
    <t>0105  Судебная система</t>
  </si>
  <si>
    <t>22163,2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</si>
  <si>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</si>
  <si>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3673,3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</si>
  <si>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</si>
  <si>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</si>
  <si>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</si>
  <si>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</si>
  <si>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</si>
  <si>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</si>
  <si>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01.01.19г.</t>
  </si>
  <si>
    <t>Назначено на 9мес.</t>
  </si>
  <si>
    <t>Назначено на  год</t>
  </si>
  <si>
    <t>на 01.01.2019г.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</si>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</sst>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0_р_._-;\-* #,##0.0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5" xfId="0" applyNumberFormat="1" applyFont="1" applyFill="1" applyBorder="1"/>
    <xf numFmtId="49" fontId="11" fillId="6" borderId="5" xfId="0" applyNumberFormat="1" applyFont="1" applyFill="1" applyBorder="1" applyAlignment="1">
      <alignment wrapText="1"/>
    </xf>
    <xf numFmtId="165" fontId="10" fillId="7" borderId="5" xfId="0" applyNumberFormat="1" applyFont="1" applyFill="1" applyBorder="1"/>
    <xf numFmtId="165" fontId="1" fillId="7" borderId="5" xfId="0" applyNumberFormat="1" applyFont="1" applyFill="1" applyBorder="1"/>
    <xf numFmtId="0" fontId="10" fillId="7" borderId="5" xfId="0" applyFont="1" applyFill="1" applyBorder="1"/>
    <xf numFmtId="49" fontId="10" fillId="7" borderId="5" xfId="0" applyNumberFormat="1" applyFont="1" applyFill="1" applyBorder="1" applyAlignment="1">
      <alignment horizontal="right" wrapText="1"/>
    </xf>
    <xf numFmtId="49" fontId="10" fillId="7" borderId="5" xfId="0" applyNumberFormat="1" applyFont="1" applyFill="1" applyBorder="1" applyAlignment="1">
      <alignment wrapText="1"/>
    </xf>
    <xf numFmtId="165" fontId="10" fillId="4" borderId="5" xfId="0" applyNumberFormat="1" applyFont="1" applyFill="1" applyBorder="1"/>
    <xf numFmtId="165" fontId="1" fillId="8" borderId="5" xfId="0" applyNumberFormat="1" applyFont="1" applyFill="1" applyBorder="1"/>
    <xf numFmtId="165" fontId="0" fillId="0" borderId="5" xfId="0" applyNumberFormat="1" applyBorder="1"/>
    <xf numFmtId="0" fontId="0" fillId="0" borderId="5" xfId="0" applyBorder="1"/>
    <xf numFmtId="49" fontId="0" fillId="0" borderId="5" xfId="0" applyNumberForma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165" fontId="10" fillId="7" borderId="5" xfId="0" applyNumberFormat="1" applyFont="1" applyFill="1" applyBorder="1" applyAlignment="1">
      <alignment horizontal="right" wrapText="1"/>
    </xf>
    <xf numFmtId="2" fontId="0" fillId="7" borderId="5" xfId="0" applyNumberFormat="1" applyFill="1" applyBorder="1" applyAlignment="1">
      <alignment horizontal="right" wrapText="1"/>
    </xf>
    <xf numFmtId="165" fontId="0" fillId="4" borderId="5" xfId="0" applyNumberFormat="1" applyFont="1" applyFill="1" applyBorder="1"/>
    <xf numFmtId="165" fontId="0" fillId="8" borderId="5" xfId="0" applyNumberFormat="1" applyFill="1" applyBorder="1"/>
    <xf numFmtId="165" fontId="0" fillId="8" borderId="5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10" fillId="0" borderId="0" xfId="0" applyFont="1"/>
    <xf numFmtId="165" fontId="10" fillId="8" borderId="5" xfId="0" applyNumberFormat="1" applyFont="1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 wrapText="1"/>
    </xf>
    <xf numFmtId="49" fontId="12" fillId="8" borderId="5" xfId="0" applyNumberFormat="1" applyFon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wrapText="1"/>
    </xf>
    <xf numFmtId="165" fontId="10" fillId="9" borderId="5" xfId="0" applyNumberFormat="1" applyFont="1" applyFill="1" applyBorder="1"/>
    <xf numFmtId="165" fontId="1" fillId="9" borderId="5" xfId="0" applyNumberFormat="1" applyFont="1" applyFill="1" applyBorder="1"/>
    <xf numFmtId="165" fontId="10" fillId="9" borderId="5" xfId="0" applyNumberFormat="1" applyFont="1" applyFill="1" applyBorder="1" applyAlignment="1">
      <alignment horizontal="right" wrapText="1"/>
    </xf>
    <xf numFmtId="2" fontId="10" fillId="9" borderId="5" xfId="0" applyNumberFormat="1" applyFont="1" applyFill="1" applyBorder="1" applyAlignment="1">
      <alignment horizontal="right" wrapText="1"/>
    </xf>
    <xf numFmtId="166" fontId="10" fillId="9" borderId="5" xfId="1" applyFont="1" applyFill="1" applyBorder="1" applyAlignment="1">
      <alignment horizontal="right" wrapText="1"/>
    </xf>
    <xf numFmtId="49" fontId="10" fillId="9" borderId="5" xfId="0" applyNumberFormat="1" applyFont="1" applyFill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5" xfId="0" applyNumberFormat="1" applyFont="1" applyBorder="1"/>
    <xf numFmtId="0" fontId="10" fillId="0" borderId="5" xfId="0" applyFont="1" applyBorder="1"/>
    <xf numFmtId="49" fontId="10" fillId="0" borderId="5" xfId="0" applyNumberFormat="1" applyFont="1" applyBorder="1" applyAlignment="1">
      <alignment horizontal="right" wrapText="1"/>
    </xf>
    <xf numFmtId="2" fontId="0" fillId="0" borderId="5" xfId="0" applyNumberFormat="1" applyBorder="1"/>
    <xf numFmtId="0" fontId="10" fillId="11" borderId="0" xfId="0" applyFont="1" applyFill="1"/>
    <xf numFmtId="165" fontId="10" fillId="11" borderId="5" xfId="0" applyNumberFormat="1" applyFont="1" applyFill="1" applyBorder="1"/>
    <xf numFmtId="49" fontId="10" fillId="11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wrapText="1"/>
    </xf>
    <xf numFmtId="165" fontId="10" fillId="10" borderId="5" xfId="0" applyNumberFormat="1" applyFont="1" applyFill="1" applyBorder="1"/>
    <xf numFmtId="165" fontId="0" fillId="10" borderId="5" xfId="0" applyNumberFormat="1" applyFill="1" applyBorder="1"/>
    <xf numFmtId="0" fontId="0" fillId="10" borderId="5" xfId="0" applyFill="1" applyBorder="1"/>
    <xf numFmtId="49" fontId="13" fillId="10" borderId="5" xfId="0" applyNumberFormat="1" applyFont="1" applyFill="1" applyBorder="1" applyAlignment="1">
      <alignment horizontal="right" wrapText="1"/>
    </xf>
    <xf numFmtId="49" fontId="13" fillId="10" borderId="5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5" xfId="0" applyNumberFormat="1" applyFont="1" applyFill="1" applyBorder="1" applyAlignment="1">
      <alignment horizontal="right"/>
    </xf>
    <xf numFmtId="2" fontId="10" fillId="11" borderId="5" xfId="0" applyNumberFormat="1" applyFont="1" applyFill="1" applyBorder="1" applyAlignment="1">
      <alignment horizontal="right"/>
    </xf>
    <xf numFmtId="165" fontId="0" fillId="8" borderId="5" xfId="0" applyNumberFormat="1" applyFont="1" applyFill="1" applyBorder="1"/>
    <xf numFmtId="164" fontId="0" fillId="8" borderId="5" xfId="0" applyNumberFormat="1" applyFill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10" fillId="11" borderId="5" xfId="0" applyFont="1" applyFill="1" applyBorder="1"/>
    <xf numFmtId="0" fontId="10" fillId="11" borderId="5" xfId="0" applyFont="1" applyFill="1" applyBorder="1" applyAlignment="1">
      <alignment horizontal="right"/>
    </xf>
    <xf numFmtId="165" fontId="0" fillId="8" borderId="5" xfId="0" applyNumberFormat="1" applyFont="1" applyFill="1" applyBorder="1" applyAlignment="1">
      <alignment horizontal="right" wrapText="1"/>
    </xf>
    <xf numFmtId="0" fontId="0" fillId="8" borderId="5" xfId="0" applyFont="1" applyFill="1" applyBorder="1"/>
    <xf numFmtId="0" fontId="10" fillId="8" borderId="5" xfId="0" applyFont="1" applyFill="1" applyBorder="1"/>
    <xf numFmtId="165" fontId="1" fillId="4" borderId="5" xfId="0" applyNumberFormat="1" applyFont="1" applyFill="1" applyBorder="1"/>
    <xf numFmtId="165" fontId="0" fillId="9" borderId="5" xfId="0" applyNumberFormat="1" applyFill="1" applyBorder="1"/>
    <xf numFmtId="0" fontId="10" fillId="9" borderId="5" xfId="0" applyFont="1" applyFill="1" applyBorder="1"/>
    <xf numFmtId="0" fontId="0" fillId="9" borderId="5" xfId="0" applyFill="1" applyBorder="1"/>
    <xf numFmtId="49" fontId="10" fillId="9" borderId="5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5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right" wrapText="1"/>
    </xf>
    <xf numFmtId="49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5" xfId="0" applyFont="1" applyFill="1" applyBorder="1"/>
    <xf numFmtId="0" fontId="13" fillId="8" borderId="0" xfId="0" applyFont="1" applyFill="1"/>
    <xf numFmtId="0" fontId="0" fillId="0" borderId="5" xfId="0" applyFont="1" applyBorder="1"/>
    <xf numFmtId="49" fontId="10" fillId="8" borderId="5" xfId="0" applyNumberFormat="1" applyFont="1" applyFill="1" applyBorder="1" applyAlignment="1">
      <alignment horizontal="right"/>
    </xf>
    <xf numFmtId="165" fontId="0" fillId="11" borderId="5" xfId="0" applyNumberFormat="1" applyFill="1" applyBorder="1"/>
    <xf numFmtId="49" fontId="0" fillId="11" borderId="5" xfId="0" applyNumberForma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9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horizontal="left" wrapText="1"/>
    </xf>
    <xf numFmtId="165" fontId="13" fillId="10" borderId="5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27374.764999999996</v>
      </c>
      <c r="D5" s="26">
        <f>D6+D9+D13+D16+D17+D21+D26+D31+D34+D35+D28</f>
        <v>27087.631000000001</v>
      </c>
      <c r="E5" s="22">
        <f>SUM(D5/C5*100)</f>
        <v>98.951099671540575</v>
      </c>
    </row>
    <row r="6" spans="1:5" ht="15">
      <c r="A6" s="21" t="s">
        <v>85</v>
      </c>
      <c r="B6" s="20" t="s">
        <v>84</v>
      </c>
      <c r="C6" s="19">
        <f>SUM(C7:C8)</f>
        <v>18434.3</v>
      </c>
      <c r="D6" s="19">
        <f>SUM(D7:D8)</f>
        <v>18362.317999999999</v>
      </c>
      <c r="E6" s="18">
        <f>SUM(D6/C6*100)</f>
        <v>99.609521381338055</v>
      </c>
    </row>
    <row r="7" spans="1:5" ht="15">
      <c r="A7" s="17" t="s">
        <v>83</v>
      </c>
      <c r="B7" s="15" t="s">
        <v>62</v>
      </c>
      <c r="C7" s="14">
        <v>4</v>
      </c>
      <c r="D7" s="14">
        <v>1.732</v>
      </c>
      <c r="E7" s="10">
        <f>SUM(D7*100/C7)</f>
        <v>43.3</v>
      </c>
    </row>
    <row r="8" spans="1:5" ht="15">
      <c r="A8" s="16" t="s">
        <v>82</v>
      </c>
      <c r="B8" s="15" t="s">
        <v>81</v>
      </c>
      <c r="C8" s="14">
        <v>18430.3</v>
      </c>
      <c r="D8" s="14">
        <v>18360.585999999999</v>
      </c>
      <c r="E8" s="10">
        <f>SUM(D8*100/C8)</f>
        <v>99.621742456715296</v>
      </c>
    </row>
    <row r="9" spans="1:5" ht="15">
      <c r="A9" s="21" t="s">
        <v>80</v>
      </c>
      <c r="B9" s="20" t="s">
        <v>79</v>
      </c>
      <c r="C9" s="19">
        <f>SUM(C10:C12)</f>
        <v>1712.1590000000001</v>
      </c>
      <c r="D9" s="19">
        <f>SUM(D10:D12)</f>
        <v>1669.1009999999999</v>
      </c>
      <c r="E9" s="18">
        <f>SUM(D9/C9*100)</f>
        <v>97.485163469046967</v>
      </c>
    </row>
    <row r="10" spans="1:5" ht="15">
      <c r="A10" s="16" t="s">
        <v>78</v>
      </c>
      <c r="B10" s="15" t="s">
        <v>77</v>
      </c>
      <c r="C10" s="14">
        <v>1452</v>
      </c>
      <c r="D10" s="14">
        <v>1358.7909999999999</v>
      </c>
      <c r="E10" s="10">
        <f>SUM(D10*100/C10)</f>
        <v>93.58064738292012</v>
      </c>
    </row>
    <row r="11" spans="1:5" ht="15">
      <c r="A11" s="16" t="s">
        <v>76</v>
      </c>
      <c r="B11" s="15" t="s">
        <v>75</v>
      </c>
      <c r="C11" s="14">
        <v>260.15899999999999</v>
      </c>
      <c r="D11" s="14">
        <v>310.31</v>
      </c>
      <c r="E11" s="10">
        <f>SUM(D11*100/C11)</f>
        <v>119.27705749176465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11.929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4262.8739999999998</v>
      </c>
      <c r="D21" s="19">
        <f>SUM(D22:D25)</f>
        <v>4115.4290000000001</v>
      </c>
      <c r="E21" s="18">
        <f>SUM(D21/C21*100)</f>
        <v>96.541183248672141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4172.49</v>
      </c>
      <c r="D23" s="14">
        <v>4025.0450000000001</v>
      </c>
      <c r="E23" s="10">
        <f>SUM(D23*100/C23)</f>
        <v>96.466258756761562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90.384</v>
      </c>
      <c r="D25" s="14">
        <v>90.384</v>
      </c>
      <c r="E25" s="10">
        <f>SUM(D25*100/C25)</f>
        <v>100</v>
      </c>
    </row>
    <row r="26" spans="1:5" ht="16.5" customHeight="1">
      <c r="A26" s="21" t="s">
        <v>47</v>
      </c>
      <c r="B26" s="20" t="s">
        <v>46</v>
      </c>
      <c r="C26" s="19">
        <f>SUM(C27)</f>
        <v>61.8</v>
      </c>
      <c r="D26" s="19">
        <f>SUM(D27)</f>
        <v>57.78</v>
      </c>
      <c r="E26" s="18">
        <f>SUM(D26/C26*100)</f>
        <v>93.49514563106797</v>
      </c>
    </row>
    <row r="27" spans="1:5" ht="15" customHeight="1">
      <c r="A27" s="16" t="s">
        <v>45</v>
      </c>
      <c r="B27" s="15" t="s">
        <v>44</v>
      </c>
      <c r="C27" s="14">
        <v>61.8</v>
      </c>
      <c r="D27" s="14">
        <v>57.78</v>
      </c>
      <c r="E27" s="10">
        <f>SUM(D27*100/C27)</f>
        <v>93.49514563106797</v>
      </c>
    </row>
    <row r="28" spans="1:5" ht="15" customHeight="1">
      <c r="A28" s="21" t="s">
        <v>43</v>
      </c>
      <c r="B28" s="20" t="s">
        <v>42</v>
      </c>
      <c r="C28" s="19">
        <f>SUM(C29:C30)</f>
        <v>1302.0140000000001</v>
      </c>
      <c r="D28" s="19">
        <f>SUM(D29:D30)</f>
        <v>1073.808</v>
      </c>
      <c r="E28" s="18">
        <f>SUM(D28/C28*100)</f>
        <v>82.472845914099224</v>
      </c>
    </row>
    <row r="29" spans="1:5" ht="15.75" customHeight="1">
      <c r="A29" s="16" t="s">
        <v>41</v>
      </c>
      <c r="B29" s="15" t="s">
        <v>40</v>
      </c>
      <c r="C29" s="14">
        <v>1066.038</v>
      </c>
      <c r="D29" s="14">
        <v>837.83199999999999</v>
      </c>
      <c r="E29" s="10">
        <f>SUM(D29*100/C29)</f>
        <v>78.593070791097503</v>
      </c>
    </row>
    <row r="30" spans="1:5" ht="14.25" customHeight="1">
      <c r="A30" s="16" t="s">
        <v>39</v>
      </c>
      <c r="B30" s="15" t="s">
        <v>38</v>
      </c>
      <c r="C30" s="14">
        <v>235.976</v>
      </c>
      <c r="D30" s="14">
        <v>235.976</v>
      </c>
      <c r="E30" s="10">
        <f>SUM(D30*100/C30)</f>
        <v>100</v>
      </c>
    </row>
    <row r="31" spans="1:5" ht="15">
      <c r="A31" s="21" t="s">
        <v>37</v>
      </c>
      <c r="B31" s="20" t="s">
        <v>36</v>
      </c>
      <c r="C31" s="19">
        <f>SUM(C32:C33)</f>
        <v>385.70799999999997</v>
      </c>
      <c r="D31" s="19">
        <f>SUM(D32:D33)</f>
        <v>560.52299999999991</v>
      </c>
      <c r="E31" s="18">
        <f>SUM(D31/C31*100)</f>
        <v>145.32314600682381</v>
      </c>
    </row>
    <row r="32" spans="1:5" ht="15" customHeight="1">
      <c r="A32" s="16" t="s">
        <v>35</v>
      </c>
      <c r="B32" s="15" t="s">
        <v>34</v>
      </c>
      <c r="C32" s="14">
        <v>60.292000000000002</v>
      </c>
      <c r="D32" s="14">
        <v>191.27199999999999</v>
      </c>
      <c r="E32" s="10">
        <f>D32/C32*100</f>
        <v>317.24275194055593</v>
      </c>
    </row>
    <row r="33" spans="1:5" ht="15" customHeight="1">
      <c r="A33" s="16" t="s">
        <v>33</v>
      </c>
      <c r="B33" s="15" t="s">
        <v>32</v>
      </c>
      <c r="C33" s="14">
        <v>325.416</v>
      </c>
      <c r="D33" s="14">
        <v>369.25099999999998</v>
      </c>
      <c r="E33" s="10">
        <f>SUM(D33*100/C33)</f>
        <v>113.47045013152395</v>
      </c>
    </row>
    <row r="34" spans="1:5" ht="15" customHeight="1">
      <c r="A34" s="21" t="s">
        <v>31</v>
      </c>
      <c r="B34" s="20" t="s">
        <v>30</v>
      </c>
      <c r="C34" s="19">
        <v>1215.9100000000001</v>
      </c>
      <c r="D34" s="19">
        <v>1234.579</v>
      </c>
      <c r="E34" s="18">
        <f>SUM(D34/C34*100)</f>
        <v>101.5353932445658</v>
      </c>
    </row>
    <row r="35" spans="1:5" ht="15">
      <c r="A35" s="21" t="s">
        <v>29</v>
      </c>
      <c r="B35" s="20" t="s">
        <v>23</v>
      </c>
      <c r="C35" s="19">
        <f>SUM(C36:C38)</f>
        <v>0</v>
      </c>
      <c r="D35" s="19">
        <f>SUM(D36:D38)</f>
        <v>2.1640000000000001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2.1640000000000001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0</v>
      </c>
      <c r="D38" s="14">
        <v>0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547807.12700000009</v>
      </c>
      <c r="D39" s="23">
        <f>D40+D47+D48+D46</f>
        <v>545561.67299999995</v>
      </c>
      <c r="E39" s="22">
        <f>SUM(D39/C39*100)</f>
        <v>99.590101353318076</v>
      </c>
    </row>
    <row r="40" spans="1:5" ht="15.75" customHeight="1">
      <c r="A40" s="21" t="s">
        <v>20</v>
      </c>
      <c r="B40" s="20" t="s">
        <v>19</v>
      </c>
      <c r="C40" s="19">
        <f>SUM(C41:C45)</f>
        <v>547124.49100000004</v>
      </c>
      <c r="D40" s="19">
        <f>SUM(D41:D45)</f>
        <v>544829.04099999997</v>
      </c>
      <c r="E40" s="18">
        <f>SUM(D40/C40*100)</f>
        <v>99.580451974320397</v>
      </c>
    </row>
    <row r="41" spans="1:5" ht="15">
      <c r="A41" s="17" t="s">
        <v>18</v>
      </c>
      <c r="B41" s="15" t="s">
        <v>17</v>
      </c>
      <c r="C41" s="14">
        <v>183194.7</v>
      </c>
      <c r="D41" s="14">
        <v>183194.7</v>
      </c>
      <c r="E41" s="10">
        <f>D41/C41*100</f>
        <v>100</v>
      </c>
    </row>
    <row r="42" spans="1:5" ht="15">
      <c r="A42" s="16" t="s">
        <v>16</v>
      </c>
      <c r="B42" s="15" t="s">
        <v>15</v>
      </c>
      <c r="C42" s="14">
        <v>81446.194000000003</v>
      </c>
      <c r="D42" s="14">
        <v>80257.264999999999</v>
      </c>
      <c r="E42" s="10">
        <f>D42/C42*100</f>
        <v>98.540227674727191</v>
      </c>
    </row>
    <row r="43" spans="1:5" ht="15">
      <c r="A43" s="16" t="s">
        <v>14</v>
      </c>
      <c r="B43" s="15" t="s">
        <v>13</v>
      </c>
      <c r="C43" s="14">
        <v>246464.59700000001</v>
      </c>
      <c r="D43" s="14">
        <v>245358.076</v>
      </c>
      <c r="E43" s="10">
        <f>D43/C43*100</f>
        <v>99.551042618912106</v>
      </c>
    </row>
    <row r="44" spans="1:5" ht="15">
      <c r="A44" s="16" t="s">
        <v>12</v>
      </c>
      <c r="B44" s="15" t="s">
        <v>11</v>
      </c>
      <c r="C44" s="14">
        <v>36019</v>
      </c>
      <c r="D44" s="14">
        <v>36019</v>
      </c>
      <c r="E44" s="10">
        <f>D44/C44*100</f>
        <v>100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201.721</v>
      </c>
      <c r="D46" s="14">
        <v>251.71700000000001</v>
      </c>
      <c r="E46" s="10">
        <f>D46/C46*100</f>
        <v>124.7847274205462</v>
      </c>
    </row>
    <row r="47" spans="1:5" ht="15.75" customHeight="1">
      <c r="A47" s="16" t="s">
        <v>6</v>
      </c>
      <c r="B47" s="15" t="s">
        <v>5</v>
      </c>
      <c r="C47" s="14">
        <v>992.95799999999997</v>
      </c>
      <c r="D47" s="14">
        <v>992.95799999999997</v>
      </c>
      <c r="E47" s="10">
        <f>D47/C47*100</f>
        <v>100</v>
      </c>
    </row>
    <row r="48" spans="1:5" ht="14.25" customHeight="1">
      <c r="A48" s="13" t="s">
        <v>4</v>
      </c>
      <c r="B48" s="12" t="s">
        <v>3</v>
      </c>
      <c r="C48" s="11">
        <v>-512.04300000000001</v>
      </c>
      <c r="D48" s="11">
        <v>-512.04300000000001</v>
      </c>
      <c r="E48" s="10">
        <f>D48/C48*100</f>
        <v>100</v>
      </c>
    </row>
    <row r="49" spans="1:5" ht="14.25">
      <c r="A49" s="9"/>
      <c r="B49" s="8" t="s">
        <v>2</v>
      </c>
      <c r="C49" s="7">
        <f>SUM(C5+C39)</f>
        <v>575181.89200000011</v>
      </c>
      <c r="D49" s="7">
        <f>SUM(D5+D39)</f>
        <v>572649.304</v>
      </c>
      <c r="E49" s="6">
        <f>SUM(D49/C49*100)</f>
        <v>99.559689198282314</v>
      </c>
    </row>
    <row r="50" spans="1:5" ht="15.75" thickBot="1">
      <c r="A50" s="5"/>
      <c r="B50" s="4" t="s">
        <v>1</v>
      </c>
      <c r="C50" s="3">
        <f>SUM(C5)</f>
        <v>27374.764999999996</v>
      </c>
      <c r="D50" s="3">
        <f>SUM(D5)</f>
        <v>27087.631000000001</v>
      </c>
      <c r="E50" s="2">
        <f>SUM(D50/C50*100)</f>
        <v>98.951099671540575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4"/>
  <sheetViews>
    <sheetView tabSelected="1" view="pageBreakPreview" zoomScaleNormal="100" zoomScaleSheetLayoutView="100" workbookViewId="0">
      <pane ySplit="6" topLeftCell="A8" activePane="bottomLeft" state="frozen"/>
      <selection pane="bottomLeft" activeCell="A3" sqref="A3:F3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198</v>
      </c>
      <c r="D1" s="145" t="s">
        <v>197</v>
      </c>
      <c r="E1" s="145"/>
      <c r="F1" s="145"/>
    </row>
    <row r="2" spans="1:16" ht="6" customHeight="1"/>
    <row r="3" spans="1:16">
      <c r="A3" s="143" t="s">
        <v>196</v>
      </c>
      <c r="B3" s="144"/>
      <c r="C3" s="143"/>
      <c r="D3" s="143"/>
      <c r="E3" s="143"/>
      <c r="F3" s="143"/>
    </row>
    <row r="4" spans="1:16">
      <c r="A4" s="143" t="s">
        <v>195</v>
      </c>
      <c r="B4" s="144"/>
      <c r="C4" s="143"/>
      <c r="D4" s="143"/>
      <c r="E4" s="143"/>
      <c r="F4" s="143"/>
    </row>
    <row r="5" spans="1:16" ht="10.5" customHeight="1">
      <c r="A5" s="47"/>
      <c r="B5" s="142"/>
      <c r="C5" s="69"/>
      <c r="D5" s="69"/>
      <c r="E5" s="45"/>
      <c r="F5" s="45"/>
    </row>
    <row r="6" spans="1:16" s="138" customFormat="1" ht="43.5" customHeight="1">
      <c r="A6" s="141"/>
      <c r="B6" s="140" t="s">
        <v>194</v>
      </c>
      <c r="C6" s="140" t="s">
        <v>193</v>
      </c>
      <c r="D6" s="140" t="s">
        <v>192</v>
      </c>
      <c r="E6" s="139" t="s">
        <v>191</v>
      </c>
      <c r="F6" s="139" t="s">
        <v>190</v>
      </c>
    </row>
    <row r="7" spans="1:16" s="125" customFormat="1">
      <c r="A7" s="100" t="s">
        <v>189</v>
      </c>
      <c r="B7" s="99"/>
      <c r="C7" s="127"/>
      <c r="D7" s="127"/>
      <c r="E7" s="137"/>
      <c r="F7" s="137"/>
      <c r="G7" s="126"/>
      <c r="H7" s="126"/>
      <c r="I7" s="126"/>
      <c r="J7" s="126"/>
      <c r="K7" s="126"/>
      <c r="L7" s="128"/>
      <c r="M7" s="128"/>
      <c r="N7" s="128"/>
      <c r="O7" s="128"/>
      <c r="P7" s="128"/>
    </row>
    <row r="8" spans="1:16" s="92" customFormat="1" ht="14.25" customHeight="1">
      <c r="A8" s="136" t="s">
        <v>188</v>
      </c>
      <c r="B8" s="135">
        <f>B10+B11+B12+B14+B15+B16+B17+B18</f>
        <v>56858.5</v>
      </c>
      <c r="C8" s="135">
        <f>C10+C11+C12+C15+C17+C18</f>
        <v>0</v>
      </c>
      <c r="D8" s="135">
        <f>D10+D11+D12+D15+D17+D18+D16+D14</f>
        <v>52436.399999999994</v>
      </c>
      <c r="E8" s="93" t="e">
        <f>D8*100/C8</f>
        <v>#DIV/0!</v>
      </c>
      <c r="F8" s="93">
        <f>D8/B8*100</f>
        <v>92.222622826842056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16" ht="15.75" hidden="1" customHeight="1">
      <c r="A9" s="68" t="s">
        <v>102</v>
      </c>
      <c r="B9" s="134">
        <f>B13+B19</f>
        <v>0</v>
      </c>
      <c r="C9" s="134">
        <f>C13+C19</f>
        <v>0</v>
      </c>
      <c r="D9" s="134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187</v>
      </c>
      <c r="B10" s="133">
        <v>1090.3</v>
      </c>
      <c r="C10" s="89"/>
      <c r="D10" s="88">
        <v>1090.3</v>
      </c>
      <c r="E10" s="88" t="e">
        <f>D10*100/C10</f>
        <v>#DIV/0!</v>
      </c>
      <c r="F10" s="57">
        <f>D10/B10*100</f>
        <v>100</v>
      </c>
    </row>
    <row r="11" spans="1:16" s="69" customFormat="1" ht="51">
      <c r="A11" s="62" t="s">
        <v>186</v>
      </c>
      <c r="B11" s="90" t="s">
        <v>185</v>
      </c>
      <c r="C11" s="89"/>
      <c r="D11" s="88">
        <v>3645.3</v>
      </c>
      <c r="E11" s="88" t="e">
        <f>D11*100/C11</f>
        <v>#DIV/0!</v>
      </c>
      <c r="F11" s="57">
        <f>D11/B11*100</f>
        <v>99.237742629243471</v>
      </c>
    </row>
    <row r="12" spans="1:16" s="69" customFormat="1" ht="52.5" customHeight="1">
      <c r="A12" s="62" t="s">
        <v>184</v>
      </c>
      <c r="B12" s="90" t="s">
        <v>183</v>
      </c>
      <c r="C12" s="89"/>
      <c r="D12" s="88">
        <v>21415.1</v>
      </c>
      <c r="E12" s="88" t="e">
        <f>D12*100/C12</f>
        <v>#DIV/0!</v>
      </c>
      <c r="F12" s="57">
        <f>D12/B12*100</f>
        <v>96.624584897487722</v>
      </c>
    </row>
    <row r="13" spans="1:16" hidden="1">
      <c r="A13" s="68" t="s">
        <v>102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16" s="69" customFormat="1">
      <c r="A14" s="62" t="s">
        <v>182</v>
      </c>
      <c r="B14" s="90" t="s">
        <v>181</v>
      </c>
      <c r="C14" s="89"/>
      <c r="D14" s="89">
        <v>62.1</v>
      </c>
      <c r="E14" s="88" t="e">
        <f>D14*100/C14</f>
        <v>#DIV/0!</v>
      </c>
      <c r="F14" s="57">
        <f>D14/B14*100</f>
        <v>100</v>
      </c>
    </row>
    <row r="15" spans="1:16" s="69" customFormat="1" ht="39" customHeight="1">
      <c r="A15" s="62" t="s">
        <v>180</v>
      </c>
      <c r="B15" s="90" t="s">
        <v>179</v>
      </c>
      <c r="C15" s="89"/>
      <c r="D15" s="88">
        <v>6502.5</v>
      </c>
      <c r="E15" s="88" t="e">
        <f>D15*100/C15</f>
        <v>#DIV/0!</v>
      </c>
      <c r="F15" s="57">
        <f>D15/B15*100</f>
        <v>99.933915288621137</v>
      </c>
    </row>
    <row r="16" spans="1:16" s="69" customFormat="1" ht="26.25" hidden="1" customHeight="1">
      <c r="A16" s="62" t="s">
        <v>178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16" s="69" customFormat="1" hidden="1">
      <c r="A17" s="62" t="s">
        <v>177</v>
      </c>
      <c r="B17" s="90"/>
      <c r="C17" s="89"/>
      <c r="D17" s="89"/>
      <c r="E17" s="88" t="e">
        <f>D17*100/C17</f>
        <v>#DIV/0!</v>
      </c>
      <c r="F17" s="57" t="e">
        <f>D17/B17*100</f>
        <v>#DIV/0!</v>
      </c>
    </row>
    <row r="18" spans="1:16" s="69" customFormat="1">
      <c r="A18" s="62" t="s">
        <v>176</v>
      </c>
      <c r="B18" s="90" t="s">
        <v>175</v>
      </c>
      <c r="C18" s="89"/>
      <c r="D18" s="89">
        <v>19721.099999999999</v>
      </c>
      <c r="E18" s="88" t="e">
        <f>D18*100/C18</f>
        <v>#DIV/0!</v>
      </c>
      <c r="F18" s="57">
        <f>D18/B18*100</f>
        <v>84.412399198726177</v>
      </c>
    </row>
    <row r="19" spans="1:16" ht="15" hidden="1" customHeight="1">
      <c r="A19" s="68" t="s">
        <v>102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16">
      <c r="A20" s="100" t="s">
        <v>174</v>
      </c>
      <c r="B20" s="99"/>
      <c r="C20" s="98"/>
      <c r="D20" s="98"/>
      <c r="E20" s="98"/>
      <c r="F20" s="98"/>
    </row>
    <row r="21" spans="1:16">
      <c r="A21" s="132" t="s">
        <v>173</v>
      </c>
      <c r="B21" s="104" t="str">
        <f>B22</f>
        <v>847,6</v>
      </c>
      <c r="C21" s="104">
        <f>C22</f>
        <v>0</v>
      </c>
      <c r="D21" s="103">
        <f>D22</f>
        <v>790.9</v>
      </c>
      <c r="E21" s="131" t="e">
        <f>D21*100/C21</f>
        <v>#DIV/0!</v>
      </c>
      <c r="F21" s="93">
        <f>D21/B21*100</f>
        <v>93.310523831996221</v>
      </c>
    </row>
    <row r="22" spans="1:16">
      <c r="A22" s="62" t="s">
        <v>172</v>
      </c>
      <c r="B22" s="61" t="s">
        <v>171</v>
      </c>
      <c r="C22" s="60"/>
      <c r="D22" s="60">
        <v>790.9</v>
      </c>
      <c r="E22" s="85"/>
      <c r="F22" s="70">
        <f>D22/B22*100</f>
        <v>93.310523831996221</v>
      </c>
    </row>
    <row r="23" spans="1:16" hidden="1">
      <c r="A23" s="68" t="s">
        <v>170</v>
      </c>
      <c r="B23" s="61"/>
      <c r="C23" s="60"/>
      <c r="D23" s="60"/>
      <c r="E23" s="85"/>
      <c r="F23" s="57"/>
    </row>
    <row r="24" spans="1:16" s="86" customFormat="1" ht="25.5">
      <c r="A24" s="100" t="s">
        <v>169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168</v>
      </c>
      <c r="B25" s="103">
        <f>B26+B27</f>
        <v>2455.6999999999998</v>
      </c>
      <c r="C25" s="103">
        <f>C26+C27</f>
        <v>0</v>
      </c>
      <c r="D25" s="103">
        <f>D26+D27</f>
        <v>2376.6999999999998</v>
      </c>
      <c r="E25" s="93" t="e">
        <f>D25*100/C25</f>
        <v>#DIV/0!</v>
      </c>
      <c r="F25" s="93">
        <f>D25/B25*100</f>
        <v>96.78299466547216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167</v>
      </c>
      <c r="B26" s="130" t="s">
        <v>166</v>
      </c>
      <c r="C26" s="130"/>
      <c r="D26" s="130" t="s">
        <v>165</v>
      </c>
      <c r="E26" s="70"/>
      <c r="F26" s="70">
        <f>D26/B26*100</f>
        <v>96.439837764758892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164</v>
      </c>
      <c r="B27" s="61" t="s">
        <v>163</v>
      </c>
      <c r="C27" s="129"/>
      <c r="D27" s="129">
        <v>236.7</v>
      </c>
      <c r="E27" s="88"/>
      <c r="F27" s="70">
        <f>D27/B27*100</f>
        <v>100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5" customFormat="1">
      <c r="A28" s="100" t="s">
        <v>162</v>
      </c>
      <c r="B28" s="99"/>
      <c r="C28" s="127"/>
      <c r="D28" s="127"/>
      <c r="E28" s="97"/>
      <c r="F28" s="97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s="92" customFormat="1" ht="13.5" customHeight="1">
      <c r="A29" s="95" t="s">
        <v>161</v>
      </c>
      <c r="B29" s="103">
        <f>B30+B31+B34+B32+B33</f>
        <v>48954</v>
      </c>
      <c r="C29" s="103">
        <f>C30+C31+C34+C32+C33</f>
        <v>0</v>
      </c>
      <c r="D29" s="103">
        <f>D30+D31+D34+D32+D33</f>
        <v>48052</v>
      </c>
      <c r="E29" s="93" t="e">
        <f>D29*100/C29</f>
        <v>#DIV/0!</v>
      </c>
      <c r="F29" s="93">
        <f>D29/B29*100</f>
        <v>98.157453936348404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69" customFormat="1" ht="16.5" customHeight="1">
      <c r="A30" s="62" t="s">
        <v>160</v>
      </c>
      <c r="B30" s="90" t="s">
        <v>159</v>
      </c>
      <c r="C30" s="89"/>
      <c r="D30" s="88">
        <v>2821.8</v>
      </c>
      <c r="E30" s="88" t="e">
        <f>D30*100/C30</f>
        <v>#DIV/0!</v>
      </c>
      <c r="F30" s="57">
        <f>D30/B30*100</f>
        <v>100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158</v>
      </c>
      <c r="B31" s="90" t="s">
        <v>157</v>
      </c>
      <c r="C31" s="89"/>
      <c r="D31" s="89">
        <v>11990.1</v>
      </c>
      <c r="E31" s="88" t="e">
        <f>D31*100/C31</f>
        <v>#DIV/0!</v>
      </c>
      <c r="F31" s="57">
        <f>D31/B31*100</f>
        <v>99.969984241726905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156</v>
      </c>
      <c r="B32" s="90" t="s">
        <v>155</v>
      </c>
      <c r="C32" s="89"/>
      <c r="D32" s="88">
        <v>9295.2999999999993</v>
      </c>
      <c r="E32" s="88" t="e">
        <f>D32*100/C32</f>
        <v>#DIV/0!</v>
      </c>
      <c r="F32" s="57">
        <f>D32/B32*100</f>
        <v>95.115936393590232</v>
      </c>
      <c r="G32" s="49"/>
      <c r="H32" s="49"/>
      <c r="I32" s="49"/>
      <c r="J32" s="49"/>
      <c r="K32" s="49"/>
      <c r="L32" s="49"/>
    </row>
    <row r="33" spans="1:24" s="69" customFormat="1" ht="13.5" customHeight="1">
      <c r="A33" s="62" t="s">
        <v>154</v>
      </c>
      <c r="B33" s="90" t="s">
        <v>153</v>
      </c>
      <c r="C33" s="89"/>
      <c r="D33" s="88">
        <v>2852</v>
      </c>
      <c r="E33" s="88"/>
      <c r="F33" s="57">
        <f>D33/B33*100</f>
        <v>100</v>
      </c>
      <c r="G33" s="49"/>
      <c r="H33" s="49"/>
      <c r="I33" s="49"/>
      <c r="J33" s="49"/>
      <c r="K33" s="49"/>
      <c r="L33" s="49"/>
    </row>
    <row r="34" spans="1:24" s="69" customFormat="1">
      <c r="A34" s="62" t="s">
        <v>152</v>
      </c>
      <c r="B34" s="90" t="s">
        <v>151</v>
      </c>
      <c r="C34" s="89"/>
      <c r="D34" s="89">
        <v>21092.799999999999</v>
      </c>
      <c r="E34" s="88" t="e">
        <f>D34*100/C34</f>
        <v>#DIV/0!</v>
      </c>
      <c r="F34" s="57">
        <f>D34/B34*100</f>
        <v>98.042660791395321</v>
      </c>
      <c r="G34" s="49"/>
      <c r="H34" s="49"/>
      <c r="I34" s="49"/>
      <c r="J34" s="49"/>
      <c r="K34" s="49"/>
      <c r="L34" s="49"/>
    </row>
    <row r="35" spans="1:24" s="125" customFormat="1">
      <c r="A35" s="100" t="s">
        <v>150</v>
      </c>
      <c r="B35" s="99"/>
      <c r="C35" s="127"/>
      <c r="D35" s="127"/>
      <c r="E35" s="97"/>
      <c r="F35" s="96"/>
      <c r="G35" s="126"/>
      <c r="H35" s="126"/>
      <c r="I35" s="126"/>
      <c r="J35" s="126"/>
      <c r="K35" s="126"/>
      <c r="L35" s="126"/>
    </row>
    <row r="36" spans="1:24" s="92" customFormat="1" ht="18" customHeight="1">
      <c r="A36" s="95" t="s">
        <v>149</v>
      </c>
      <c r="B36" s="93">
        <f>B37+B38+B39+B40</f>
        <v>19400.8</v>
      </c>
      <c r="C36" s="93">
        <f>C37+C38+C39+C40</f>
        <v>0</v>
      </c>
      <c r="D36" s="93">
        <f>D37+D38+D39+D40</f>
        <v>18479.099999999999</v>
      </c>
      <c r="E36" s="93" t="e">
        <f>D36*100/C36</f>
        <v>#DIV/0!</v>
      </c>
      <c r="F36" s="93">
        <f>D36/B36*100</f>
        <v>95.249164982887308</v>
      </c>
      <c r="G36" s="49"/>
      <c r="H36" s="49"/>
      <c r="I36" s="49"/>
      <c r="J36" s="49"/>
      <c r="K36" s="49"/>
      <c r="L36" s="49"/>
    </row>
    <row r="37" spans="1:24" s="49" customFormat="1" hidden="1">
      <c r="A37" s="123" t="s">
        <v>148</v>
      </c>
      <c r="B37" s="122"/>
      <c r="C37" s="124"/>
      <c r="D37" s="124"/>
      <c r="E37" s="93" t="e">
        <f>D37*100/C37</f>
        <v>#DIV/0!</v>
      </c>
      <c r="F37" s="57" t="e">
        <f>D37/B37*100</f>
        <v>#DIV/0!</v>
      </c>
    </row>
    <row r="38" spans="1:24" s="69" customFormat="1">
      <c r="A38" s="123" t="s">
        <v>147</v>
      </c>
      <c r="B38" s="122" t="s">
        <v>146</v>
      </c>
      <c r="C38" s="89"/>
      <c r="D38" s="88">
        <v>3598.6</v>
      </c>
      <c r="E38" s="88" t="e">
        <f>D38*100/C38</f>
        <v>#DIV/0!</v>
      </c>
      <c r="F38" s="57">
        <f>D38/B38*100</f>
        <v>90.412542083312402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3" t="s">
        <v>145</v>
      </c>
      <c r="B39" s="122" t="s">
        <v>144</v>
      </c>
      <c r="C39" s="89"/>
      <c r="D39" s="89">
        <v>2774.5</v>
      </c>
      <c r="E39" s="88"/>
      <c r="F39" s="57">
        <f>D39/B39*100</f>
        <v>84.315930225490803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143</v>
      </c>
      <c r="B40" s="90" t="s">
        <v>142</v>
      </c>
      <c r="C40" s="89"/>
      <c r="D40" s="88">
        <v>12106</v>
      </c>
      <c r="E40" s="88" t="e">
        <f>D40*100/C40</f>
        <v>#DIV/0!</v>
      </c>
      <c r="F40" s="57">
        <f>D40/B40*100</f>
        <v>99.802143446001651</v>
      </c>
      <c r="G40" s="49"/>
      <c r="H40" s="49"/>
      <c r="I40" s="49"/>
      <c r="J40" s="49"/>
      <c r="K40" s="49"/>
      <c r="L40" s="49"/>
    </row>
    <row r="41" spans="1:24" ht="14.25" customHeight="1">
      <c r="A41" s="121" t="s">
        <v>141</v>
      </c>
      <c r="B41" s="120" t="str">
        <f>B42</f>
        <v>186</v>
      </c>
      <c r="C41" s="120">
        <f>C42</f>
        <v>0</v>
      </c>
      <c r="D41" s="63">
        <f>D42</f>
        <v>186</v>
      </c>
      <c r="E41" s="52"/>
      <c r="F41" s="52">
        <f>D41/B41*100</f>
        <v>100</v>
      </c>
      <c r="G41" s="44"/>
      <c r="H41" s="44"/>
      <c r="I41" s="44"/>
      <c r="J41" s="44"/>
      <c r="K41" s="44"/>
      <c r="L41" s="44"/>
    </row>
    <row r="42" spans="1:24" ht="25.5">
      <c r="A42" s="119" t="s">
        <v>140</v>
      </c>
      <c r="B42" s="118" t="s">
        <v>139</v>
      </c>
      <c r="C42" s="117"/>
      <c r="D42" s="116">
        <v>186</v>
      </c>
      <c r="E42" s="115"/>
      <c r="F42" s="76">
        <f>D42/B42*100</f>
        <v>100</v>
      </c>
      <c r="G42" s="44"/>
      <c r="H42" s="44"/>
      <c r="I42" s="44"/>
      <c r="J42" s="44"/>
      <c r="K42" s="44"/>
      <c r="L42" s="44"/>
    </row>
    <row r="43" spans="1:24" s="86" customFormat="1" ht="16.5" customHeight="1">
      <c r="A43" s="100" t="s">
        <v>138</v>
      </c>
      <c r="B43" s="55"/>
      <c r="C43" s="98"/>
      <c r="D43" s="98"/>
      <c r="E43" s="97"/>
      <c r="F43" s="96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2" customFormat="1" ht="14.25" customHeight="1">
      <c r="A44" s="95" t="s">
        <v>137</v>
      </c>
      <c r="B44" s="94">
        <f>B47+B50+B56+B53</f>
        <v>243323</v>
      </c>
      <c r="C44" s="94">
        <f>C47+C50+C56+C53</f>
        <v>0</v>
      </c>
      <c r="D44" s="94">
        <f>D47+D50+D56+D53</f>
        <v>240729.2</v>
      </c>
      <c r="E44" s="93" t="e">
        <f>D44*100/C44</f>
        <v>#DIV/0!</v>
      </c>
      <c r="F44" s="93">
        <f>D44/B44*100</f>
        <v>98.93400952643195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103</v>
      </c>
      <c r="B45" s="91" t="e">
        <f>B48+B51+#REF!+B54</f>
        <v>#REF!</v>
      </c>
      <c r="C45" s="91" t="e">
        <f>C48+C51+#REF!+C54</f>
        <v>#REF!</v>
      </c>
      <c r="D45" s="91" t="e">
        <f>D48+D51+#REF!+D54</f>
        <v>#REF!</v>
      </c>
      <c r="E45" s="114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102</v>
      </c>
      <c r="B46" s="91">
        <f>B49+B52+B57+B55</f>
        <v>0</v>
      </c>
      <c r="C46" s="91">
        <f>C49+C52+C57+C55</f>
        <v>0</v>
      </c>
      <c r="D46" s="91">
        <f>D49+D52+D57+D55</f>
        <v>0</v>
      </c>
      <c r="E46" s="114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136</v>
      </c>
      <c r="B47" s="101">
        <v>41824.1</v>
      </c>
      <c r="C47" s="89"/>
      <c r="D47" s="88">
        <v>40989.1</v>
      </c>
      <c r="E47" s="88" t="e">
        <f>D47*100/C47</f>
        <v>#DIV/0!</v>
      </c>
      <c r="F47" s="57">
        <f>D47/B47*100</f>
        <v>98.003543411573716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103</v>
      </c>
      <c r="B48" s="111"/>
      <c r="C48" s="112"/>
      <c r="D48" s="112"/>
      <c r="E48" s="85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102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135</v>
      </c>
      <c r="B50" s="90" t="s">
        <v>134</v>
      </c>
      <c r="C50" s="89"/>
      <c r="D50" s="113">
        <v>185077.5</v>
      </c>
      <c r="E50" s="88" t="e">
        <f>D50*100/C50</f>
        <v>#DIV/0!</v>
      </c>
      <c r="F50" s="57">
        <f>D50/B50*100</f>
        <v>99.210135566145453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idden="1">
      <c r="A51" s="68" t="s">
        <v>103</v>
      </c>
      <c r="B51" s="111"/>
      <c r="C51" s="112"/>
      <c r="D51" s="112"/>
      <c r="E51" s="85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 t="s">
        <v>102</v>
      </c>
      <c r="B52" s="111"/>
      <c r="C52" s="112"/>
      <c r="D52" s="112"/>
      <c r="E52" s="85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133</v>
      </c>
      <c r="B53" s="90" t="s">
        <v>132</v>
      </c>
      <c r="C53" s="89"/>
      <c r="D53" s="89">
        <v>4020.7</v>
      </c>
      <c r="E53" s="85" t="e">
        <f>D53*100/C53</f>
        <v>#DIV/0!</v>
      </c>
      <c r="F53" s="57">
        <f>D53/B53*100</f>
        <v>97.268724598412987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103</v>
      </c>
      <c r="B54" s="111"/>
      <c r="C54" s="105"/>
      <c r="D54" s="105"/>
      <c r="E54" s="85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102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131</v>
      </c>
      <c r="B56" s="90" t="s">
        <v>130</v>
      </c>
      <c r="C56" s="89"/>
      <c r="D56" s="88">
        <v>10641.9</v>
      </c>
      <c r="E56" s="88" t="e">
        <f>D56*100/C56</f>
        <v>#DIV/0!</v>
      </c>
      <c r="F56" s="57">
        <f>D56/B56*100</f>
        <v>98.405814523362594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102</v>
      </c>
      <c r="B57" s="61"/>
      <c r="C57" s="60"/>
      <c r="D57" s="60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6" customFormat="1">
      <c r="A58" s="100" t="s">
        <v>129</v>
      </c>
      <c r="B58" s="99"/>
      <c r="C58" s="98"/>
      <c r="D58" s="98"/>
      <c r="E58" s="97"/>
      <c r="F58" s="9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2" customFormat="1">
      <c r="A59" s="95" t="s">
        <v>128</v>
      </c>
      <c r="B59" s="110">
        <f>B62+B65</f>
        <v>59522</v>
      </c>
      <c r="C59" s="109">
        <f>C62+C65</f>
        <v>0</v>
      </c>
      <c r="D59" s="93">
        <f>D62+D65</f>
        <v>59387.9</v>
      </c>
      <c r="E59" s="93" t="e">
        <f>D59*100/C59</f>
        <v>#DIV/0!</v>
      </c>
      <c r="F59" s="93">
        <f>D59/B59*100</f>
        <v>99.774705151036585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103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5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102</v>
      </c>
      <c r="B61" s="108">
        <f>B64</f>
        <v>0</v>
      </c>
      <c r="C61" s="108">
        <f>C64</f>
        <v>0</v>
      </c>
      <c r="D61" s="107">
        <f>D64</f>
        <v>0</v>
      </c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127</v>
      </c>
      <c r="B62" s="90" t="s">
        <v>126</v>
      </c>
      <c r="C62" s="89"/>
      <c r="D62" s="89">
        <v>57360.5</v>
      </c>
      <c r="E62" s="88" t="e">
        <f>D62*100/C62</f>
        <v>#DIV/0!</v>
      </c>
      <c r="F62" s="57">
        <f>D62/B62*100</f>
        <v>100</v>
      </c>
      <c r="G62" s="49"/>
      <c r="H62" s="49"/>
      <c r="I62" s="49"/>
      <c r="J62" s="49"/>
      <c r="K62" s="49"/>
      <c r="L62" s="49"/>
    </row>
    <row r="63" spans="1:24" hidden="1">
      <c r="A63" s="68" t="s">
        <v>103</v>
      </c>
      <c r="B63" s="106"/>
      <c r="C63" s="71"/>
      <c r="D63" s="105"/>
      <c r="E63" s="85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102</v>
      </c>
      <c r="B64" s="67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125</v>
      </c>
      <c r="B65" s="90" t="s">
        <v>124</v>
      </c>
      <c r="C65" s="89"/>
      <c r="D65" s="88">
        <v>2027.4</v>
      </c>
      <c r="E65" s="88" t="e">
        <f>D65*100/C65</f>
        <v>#DIV/0!</v>
      </c>
      <c r="F65" s="57">
        <f>D65/B65*100</f>
        <v>93.795975017349065</v>
      </c>
      <c r="G65" s="49"/>
      <c r="H65" s="49"/>
      <c r="I65" s="49"/>
      <c r="J65" s="49"/>
      <c r="K65" s="49"/>
      <c r="L65" s="49"/>
    </row>
    <row r="66" spans="1:23" s="86" customFormat="1">
      <c r="A66" s="100" t="s">
        <v>123</v>
      </c>
      <c r="B66" s="99"/>
      <c r="C66" s="98"/>
      <c r="D66" s="98"/>
      <c r="E66" s="97"/>
      <c r="F66" s="96"/>
      <c r="G66" s="44"/>
      <c r="H66" s="44"/>
      <c r="I66" s="44"/>
      <c r="J66" s="44"/>
      <c r="K66" s="44"/>
      <c r="L66" s="44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92" customFormat="1">
      <c r="A67" s="95" t="s">
        <v>122</v>
      </c>
      <c r="B67" s="103">
        <f>B68</f>
        <v>154</v>
      </c>
      <c r="C67" s="104">
        <f>C68</f>
        <v>0</v>
      </c>
      <c r="D67" s="103">
        <f>D68</f>
        <v>154</v>
      </c>
      <c r="E67" s="93" t="e">
        <f>D67*100/C67</f>
        <v>#DIV/0!</v>
      </c>
      <c r="F67" s="93">
        <f>D67/B67*100</f>
        <v>100</v>
      </c>
      <c r="G67" s="49"/>
      <c r="H67" s="49"/>
      <c r="I67" s="49"/>
      <c r="J67" s="49"/>
      <c r="K67" s="49"/>
      <c r="L67" s="49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3" s="69" customFormat="1" ht="14.25" customHeight="1">
      <c r="A68" s="62" t="s">
        <v>121</v>
      </c>
      <c r="B68" s="101">
        <v>154</v>
      </c>
      <c r="C68" s="89"/>
      <c r="D68" s="88">
        <v>154</v>
      </c>
      <c r="E68" s="88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6" customFormat="1">
      <c r="A69" s="100" t="s">
        <v>120</v>
      </c>
      <c r="B69" s="99"/>
      <c r="C69" s="98"/>
      <c r="D69" s="98"/>
      <c r="E69" s="97"/>
      <c r="F69" s="9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2" customFormat="1">
      <c r="A70" s="95" t="s">
        <v>119</v>
      </c>
      <c r="B70" s="94">
        <f>B73+B74+B77+B79+B78</f>
        <v>68160.899999999994</v>
      </c>
      <c r="C70" s="94">
        <f>C73+C74+C77+C79+C78</f>
        <v>0</v>
      </c>
      <c r="D70" s="94">
        <f>D73+D74+D77+D79+D78</f>
        <v>68035.8</v>
      </c>
      <c r="E70" s="93" t="e">
        <f>D70*100/C70</f>
        <v>#DIV/0!</v>
      </c>
      <c r="F70" s="93">
        <f>D70/B70*100</f>
        <v>99.816463691060434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103</v>
      </c>
      <c r="B71" s="59">
        <f>B75+B80</f>
        <v>0</v>
      </c>
      <c r="C71" s="91">
        <f>C75+C80</f>
        <v>0</v>
      </c>
      <c r="D71" s="59">
        <f>D75+D80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102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118</v>
      </c>
      <c r="B73" s="90" t="s">
        <v>117</v>
      </c>
      <c r="C73" s="89"/>
      <c r="D73" s="89">
        <v>987</v>
      </c>
      <c r="E73" s="88" t="e">
        <f>D73*100/C73</f>
        <v>#DIV/0!</v>
      </c>
      <c r="F73" s="57">
        <f>D73/B73*100</f>
        <v>99.89878542510121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116</v>
      </c>
      <c r="B74" s="90" t="s">
        <v>115</v>
      </c>
      <c r="C74" s="89"/>
      <c r="D74" s="88">
        <v>50323.199999999997</v>
      </c>
      <c r="E74" s="88" t="e">
        <f>D74*100/C74</f>
        <v>#DIV/0!</v>
      </c>
      <c r="F74" s="57">
        <f>D74/B74*100</f>
        <v>100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103</v>
      </c>
      <c r="B75" s="72"/>
      <c r="C75" s="71"/>
      <c r="D75" s="71"/>
      <c r="E75" s="85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102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114</v>
      </c>
      <c r="B77" s="90" t="s">
        <v>113</v>
      </c>
      <c r="C77" s="89"/>
      <c r="D77" s="89">
        <v>10647.8</v>
      </c>
      <c r="E77" s="88" t="e">
        <f>D77*100/C77</f>
        <v>#DIV/0!</v>
      </c>
      <c r="F77" s="57">
        <f>D77/B77*100</f>
        <v>99.684501240462481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112</v>
      </c>
      <c r="B78" s="90" t="s">
        <v>111</v>
      </c>
      <c r="C78" s="89"/>
      <c r="D78" s="89">
        <v>890.2</v>
      </c>
      <c r="E78" s="88" t="e">
        <f>D78*100/C78</f>
        <v>#DIV/0!</v>
      </c>
      <c r="F78" s="57">
        <f>D78/B78*100</f>
        <v>98.050446084370535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110</v>
      </c>
      <c r="B79" s="90" t="s">
        <v>109</v>
      </c>
      <c r="C79" s="89"/>
      <c r="D79" s="89">
        <v>5187.6000000000004</v>
      </c>
      <c r="E79" s="88" t="e">
        <f>D79*100/C79</f>
        <v>#DIV/0!</v>
      </c>
      <c r="F79" s="57">
        <f>D79/B79*100</f>
        <v>98.617949546603811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6" customFormat="1" ht="12.75" hidden="1" customHeight="1">
      <c r="A80" s="68" t="s">
        <v>103</v>
      </c>
      <c r="B80" s="61"/>
      <c r="C80" s="60"/>
      <c r="D80" s="59"/>
      <c r="E80" s="88" t="e">
        <f>D80*100/C80</f>
        <v>#DIV/0!</v>
      </c>
      <c r="F80" s="57" t="e">
        <f>D80/B80*100</f>
        <v>#DIV/0!</v>
      </c>
      <c r="G80" s="87"/>
      <c r="H80" s="87"/>
      <c r="I80" s="87"/>
      <c r="J80" s="87"/>
      <c r="K80" s="87"/>
      <c r="L80" s="87"/>
      <c r="M80" s="87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102</v>
      </c>
      <c r="B81" s="61"/>
      <c r="C81" s="60"/>
      <c r="D81" s="60"/>
      <c r="E81" s="85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4" t="s">
        <v>108</v>
      </c>
      <c r="B82" s="83"/>
      <c r="C82" s="82"/>
      <c r="D82" s="82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1" t="s">
        <v>107</v>
      </c>
      <c r="B83" s="80">
        <f>B85+B84</f>
        <v>4623.1400000000003</v>
      </c>
      <c r="C83" s="79">
        <f>C85+C84</f>
        <v>0</v>
      </c>
      <c r="D83" s="78">
        <f>D85+D84</f>
        <v>4576.3</v>
      </c>
      <c r="E83" s="77"/>
      <c r="F83" s="76">
        <f>D83/B83*100</f>
        <v>98.986835786932687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>
      <c r="A84" s="75" t="s">
        <v>106</v>
      </c>
      <c r="B84" s="74">
        <v>520</v>
      </c>
      <c r="C84" s="74"/>
      <c r="D84" s="74">
        <v>520</v>
      </c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105</v>
      </c>
      <c r="B85" s="72" t="s">
        <v>104</v>
      </c>
      <c r="C85" s="71"/>
      <c r="D85" s="71">
        <v>4056.3</v>
      </c>
      <c r="E85" s="70"/>
      <c r="F85" s="57">
        <f>D85/B85*100</f>
        <v>98.858435247152173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103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102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hidden="1" customHeight="1">
      <c r="A88" s="56" t="s">
        <v>101</v>
      </c>
      <c r="B88" s="63">
        <f>B89</f>
        <v>0</v>
      </c>
      <c r="C88" s="64">
        <f>C89</f>
        <v>0</v>
      </c>
      <c r="D88" s="63">
        <f>D89</f>
        <v>0</v>
      </c>
      <c r="E88" s="52"/>
      <c r="F88" s="52" t="e">
        <f>D88/B88*100</f>
        <v>#DIV/0!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hidden="1" customHeight="1">
      <c r="A89" s="62" t="s">
        <v>100</v>
      </c>
      <c r="B89" s="61"/>
      <c r="C89" s="60"/>
      <c r="D89" s="59"/>
      <c r="E89" s="58"/>
      <c r="F89" s="57" t="e">
        <f>D89/B89*100</f>
        <v>#DIV/0!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77470.5</v>
      </c>
      <c r="E90" s="53"/>
      <c r="F90" s="52">
        <f>D90/B90*100</f>
        <v>100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581956.14</v>
      </c>
      <c r="C91" s="50">
        <f>C8+C21+C25+C29+C36+C44+C59+C67+C70+C83+C88+C90+C41</f>
        <v>0</v>
      </c>
      <c r="D91" s="50">
        <f>D8+D21+D25+D29+D36+D44+D59+D67+D70+D83+D88+D90+D41</f>
        <v>572674.80000000005</v>
      </c>
      <c r="E91" s="50" t="e">
        <f>E8+E29+E36+E44+E59+E67+E70</f>
        <v>#DIV/0!</v>
      </c>
      <c r="F91" s="50">
        <f>D91/B91*100</f>
        <v>98.405147851863887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2019-03-27T03:55:33Z</dcterms:created>
  <dcterms:modified xsi:type="dcterms:W3CDTF">2019-03-27T03:56:36Z</dcterms:modified>
</cp:coreProperties>
</file>