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040" windowHeight="9465" activeTab="1"/>
  </bookViews>
  <sheets>
    <sheet name="доходы" sheetId="1" r:id="rId1"/>
    <sheet name="расходы" sheetId="2" r:id="rId2"/>
  </sheet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E9"/>
  <c r="F9"/>
  <c r="B10"/>
  <c r="C10"/>
  <c r="D10"/>
  <c r="F10"/>
  <c r="E11"/>
  <c r="F11"/>
  <c r="E12"/>
  <c r="F12"/>
  <c r="E13"/>
  <c r="F13"/>
  <c r="E14"/>
  <c r="F14"/>
  <c r="E16"/>
  <c r="F16"/>
  <c r="E17"/>
  <c r="F17"/>
  <c r="E18"/>
  <c r="E10" s="1"/>
  <c r="F18"/>
  <c r="E19"/>
  <c r="F19"/>
  <c r="E20"/>
  <c r="F20"/>
  <c r="E21"/>
  <c r="F21"/>
  <c r="E22"/>
  <c r="F22"/>
  <c r="E23"/>
  <c r="F23"/>
  <c r="E24"/>
  <c r="F24"/>
  <c r="E25"/>
  <c r="F25"/>
  <c r="E26"/>
  <c r="F26"/>
  <c r="B28"/>
  <c r="C28"/>
  <c r="D28"/>
  <c r="E28"/>
  <c r="F28"/>
  <c r="F29"/>
  <c r="B32"/>
  <c r="C32"/>
  <c r="D32"/>
  <c r="E32"/>
  <c r="F32"/>
  <c r="F33"/>
  <c r="E34"/>
  <c r="F34"/>
  <c r="B36"/>
  <c r="C36"/>
  <c r="D36"/>
  <c r="E36"/>
  <c r="F36"/>
  <c r="E37"/>
  <c r="F37"/>
  <c r="E38"/>
  <c r="F38"/>
  <c r="E39"/>
  <c r="F39"/>
  <c r="E40"/>
  <c r="F40"/>
  <c r="E41"/>
  <c r="F41"/>
  <c r="E42"/>
  <c r="F42"/>
  <c r="B44"/>
  <c r="C44"/>
  <c r="D44"/>
  <c r="E44" s="1"/>
  <c r="F44"/>
  <c r="E45"/>
  <c r="F45"/>
  <c r="E46"/>
  <c r="F46"/>
  <c r="F47"/>
  <c r="E48"/>
  <c r="F48"/>
  <c r="E49"/>
  <c r="F49"/>
  <c r="B52"/>
  <c r="C52"/>
  <c r="D52"/>
  <c r="E52" s="1"/>
  <c r="F52"/>
  <c r="B53"/>
  <c r="C53"/>
  <c r="D53"/>
  <c r="E53"/>
  <c r="F53"/>
  <c r="B54"/>
  <c r="C54"/>
  <c r="D54"/>
  <c r="E54" s="1"/>
  <c r="F54"/>
  <c r="E55"/>
  <c r="F55"/>
  <c r="E56"/>
  <c r="F56"/>
  <c r="E57"/>
  <c r="F57"/>
  <c r="E58"/>
  <c r="F58"/>
  <c r="E59"/>
  <c r="F59"/>
  <c r="E60"/>
  <c r="F60"/>
  <c r="E61"/>
  <c r="F61"/>
  <c r="F62"/>
  <c r="F63"/>
  <c r="E64"/>
  <c r="F64"/>
  <c r="E65"/>
  <c r="F65"/>
  <c r="E66"/>
  <c r="F66"/>
  <c r="B68"/>
  <c r="C68"/>
  <c r="D68"/>
  <c r="E68"/>
  <c r="F68"/>
  <c r="B69"/>
  <c r="C69"/>
  <c r="D69"/>
  <c r="E69" s="1"/>
  <c r="F69"/>
  <c r="B70"/>
  <c r="C70"/>
  <c r="D70"/>
  <c r="E70"/>
  <c r="F70"/>
  <c r="E71"/>
  <c r="F71"/>
  <c r="E72"/>
  <c r="F72"/>
  <c r="E73"/>
  <c r="F73"/>
  <c r="E74"/>
  <c r="F74"/>
  <c r="E75"/>
  <c r="F75"/>
  <c r="B77"/>
  <c r="C77"/>
  <c r="D77"/>
  <c r="E77" s="1"/>
  <c r="F77"/>
  <c r="E78"/>
  <c r="F78"/>
  <c r="B80"/>
  <c r="C80"/>
  <c r="C101" s="1"/>
  <c r="D80"/>
  <c r="E80"/>
  <c r="F80"/>
  <c r="B81"/>
  <c r="B103" s="1"/>
  <c r="C81"/>
  <c r="D81"/>
  <c r="E81" s="1"/>
  <c r="F81"/>
  <c r="B82"/>
  <c r="C82"/>
  <c r="D82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B93"/>
  <c r="C93"/>
  <c r="D93"/>
  <c r="F93"/>
  <c r="F95"/>
  <c r="F96"/>
  <c r="F97"/>
  <c r="B98"/>
  <c r="C98"/>
  <c r="D98"/>
  <c r="F98" s="1"/>
  <c r="F99"/>
  <c r="F100"/>
  <c r="B101"/>
  <c r="F101" s="1"/>
  <c r="D101"/>
  <c r="C103"/>
  <c r="B104"/>
  <c r="C104"/>
  <c r="D104"/>
  <c r="F104"/>
  <c r="E44" i="1"/>
  <c r="E43"/>
  <c r="E42"/>
  <c r="E41"/>
  <c r="D40"/>
  <c r="E40" s="1"/>
  <c r="C40"/>
  <c r="D39"/>
  <c r="E39" s="1"/>
  <c r="C39"/>
  <c r="D35"/>
  <c r="C35"/>
  <c r="E34"/>
  <c r="E33"/>
  <c r="E31"/>
  <c r="D30"/>
  <c r="E30" s="1"/>
  <c r="C30"/>
  <c r="E29"/>
  <c r="D28"/>
  <c r="E28" s="1"/>
  <c r="C28"/>
  <c r="E27"/>
  <c r="E26"/>
  <c r="E25"/>
  <c r="E24"/>
  <c r="D23"/>
  <c r="C23"/>
  <c r="E23" s="1"/>
  <c r="D19"/>
  <c r="C19"/>
  <c r="D15"/>
  <c r="C15"/>
  <c r="E13"/>
  <c r="E12"/>
  <c r="D11"/>
  <c r="E11" s="1"/>
  <c r="C11"/>
  <c r="E10"/>
  <c r="E9"/>
  <c r="D8"/>
  <c r="C8"/>
  <c r="C7" s="1"/>
  <c r="D7"/>
  <c r="D50" s="1"/>
  <c r="E101" i="2" l="1"/>
  <c r="D103"/>
  <c r="F103" s="1"/>
  <c r="C49" i="1"/>
  <c r="C50"/>
  <c r="E50" s="1"/>
  <c r="E8"/>
  <c r="D49"/>
  <c r="E49" s="1"/>
  <c r="E7"/>
</calcChain>
</file>

<file path=xl/sharedStrings.xml><?xml version="1.0" encoding="utf-8"?>
<sst xmlns="http://schemas.openxmlformats.org/spreadsheetml/2006/main" count="230" uniqueCount="192">
  <si>
    <t xml:space="preserve">Исполнение доходов Районного Бюджета на 01.04.2016г.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</si>
  <si>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</si>
  <si>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</si>
  <si>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</si>
  <si>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</si>
  <si>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</si>
  <si>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</si>
  <si>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</si>
  <si>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</si>
  <si>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</si>
  <si>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</si>
  <si>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</si>
  <si>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</si>
  <si>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</si>
  <si>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</si>
  <si>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</si>
  <si>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</si>
  <si>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</si>
  <si>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</si>
  <si>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</si>
  <si>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</si>
  <si>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</si>
  <si>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</si>
  <si>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</si>
  <si>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</si>
  <si>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</si>
  <si>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</si>
  <si>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</si>
  <si>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</si>
  <si>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</si>
  <si>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</si>
  <si>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</si>
  <si>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</si>
  <si>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</si>
  <si>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</si>
  <si>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</si>
  <si>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</si>
  <si>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</si>
  <si>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</si>
  <si>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</si>
  <si>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</si>
  <si>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</si>
  <si>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</si>
  <si>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</si>
  <si>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</si>
  <si>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</si>
  <si>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</si>
  <si>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</si>
  <si>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</si>
  <si>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</si>
  <si>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</si>
  <si>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</si>
  <si>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</si>
  <si>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</si>
  <si>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</si>
  <si>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</si>
  <si>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</si>
  <si>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</si>
  <si>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</si>
  <si>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</si>
  <si>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</si>
  <si>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</si>
  <si>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</si>
  <si>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</si>
  <si>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</si>
  <si>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</si>
  <si>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</si>
  <si>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</si>
  <si>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</si>
  <si>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</si>
  <si>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</si>
  <si>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</si>
  <si>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</si>
  <si>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</si>
  <si>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</si>
  <si>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</si>
  <si>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</si>
  <si>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</si>
  <si>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</si>
  <si>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</si>
  <si>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</si>
  <si>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</si>
  <si>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</si>
  <si>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</si>
  <si>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</si>
  <si>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</si>
  <si>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</si>
  <si>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</si>
  <si>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</si>
  <si>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</si>
  <si>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 xml:space="preserve"> Исп. О.В. Кравцова</t>
  </si>
  <si>
    <t>всего коммун</t>
  </si>
  <si>
    <t>всего зпл</t>
  </si>
  <si>
    <t>ВСЕГО:</t>
  </si>
  <si>
    <t>66526,5</t>
  </si>
  <si>
    <t>1400   Межбюджетные трансферты общего характера бюджетам субъектов Российской Федерации и муниципальных образований</t>
  </si>
  <si>
    <t>230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</si>
  <si>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</si>
  <si>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</si>
  <si>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</si>
  <si>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</si>
  <si>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4270,7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</si>
  <si>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</si>
  <si>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</si>
  <si>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</si>
  <si>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</si>
  <si>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4755</t>
  </si>
  <si>
    <t>1006  Другие вопросы в области социальной политики</t>
  </si>
  <si>
    <t>1059</t>
  </si>
  <si>
    <t>1004  Охрана семьи и детства</t>
  </si>
  <si>
    <t>9262,8</t>
  </si>
  <si>
    <t>1003  Социальное обеспечение населения</t>
  </si>
  <si>
    <t>29553</t>
  </si>
  <si>
    <t>1002  Социальное обслуживание населения</t>
  </si>
  <si>
    <t>650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</si>
  <si>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</si>
  <si>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</si>
  <si>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</si>
  <si>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</si>
  <si>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</si>
  <si>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</si>
  <si>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2269,2</t>
  </si>
  <si>
    <t>0804  Другие вопросы в области культуры, кинематографии</t>
  </si>
  <si>
    <t>20558,7</t>
  </si>
  <si>
    <t>0801  Культура</t>
  </si>
  <si>
    <t>0800  Культура, кинематография</t>
  </si>
  <si>
    <t>Культура, кинематография</t>
  </si>
  <si>
    <t>9443,4</t>
  </si>
  <si>
    <t>0709   Другие вопросы в области образования</t>
  </si>
  <si>
    <t>1898,5</t>
  </si>
  <si>
    <t>0707  Молодежная политика и оздоровление детей</t>
  </si>
  <si>
    <t>159876</t>
  </si>
  <si>
    <t>0702  Общее образование</t>
  </si>
  <si>
    <t>0701  Дошкольное образование</t>
  </si>
  <si>
    <t>0700  Образование</t>
  </si>
  <si>
    <t>Образование</t>
  </si>
  <si>
    <t>3791,2</t>
  </si>
  <si>
    <t>0505  Другие вопросы в области жилищно-коммунального хозяйства</t>
  </si>
  <si>
    <t>355</t>
  </si>
  <si>
    <t>0503  Благоустройство</t>
  </si>
  <si>
    <t>3353,7</t>
  </si>
  <si>
    <t>0502  Коммунальное хозяйство</t>
  </si>
  <si>
    <t>160</t>
  </si>
  <si>
    <t>0501  Жилищное хозяйство</t>
  </si>
  <si>
    <t>0500  Жилищно-коммунальное хозяйство</t>
  </si>
  <si>
    <t>Жилищно-коммунальное хозяйство</t>
  </si>
  <si>
    <t>1853,4</t>
  </si>
  <si>
    <t>0412  Другие вопросы</t>
  </si>
  <si>
    <t>10102,3</t>
  </si>
  <si>
    <t>0409   Дорожное хозяйство</t>
  </si>
  <si>
    <t>8445,4</t>
  </si>
  <si>
    <t>0408  Транспорт</t>
  </si>
  <si>
    <t>0406  Водные ресурсы</t>
  </si>
  <si>
    <t>2545,3</t>
  </si>
  <si>
    <t>0405  Сельское хозяйство и рыболовство</t>
  </si>
  <si>
    <t>0400   Национальная экономика</t>
  </si>
  <si>
    <t>Национальная экономика</t>
  </si>
  <si>
    <t>198,4</t>
  </si>
  <si>
    <t>1860,4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</si>
  <si>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</si>
  <si>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</si>
  <si>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</si>
  <si>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</si>
  <si>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705,8</t>
  </si>
  <si>
    <t>0203  Мобилизационная и вневойсковая подготовка</t>
  </si>
  <si>
    <t>0200  Национальная оборона</t>
  </si>
  <si>
    <t>Национальная оборона</t>
  </si>
  <si>
    <t>18341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</si>
  <si>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</si>
  <si>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</si>
  <si>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</si>
  <si>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</si>
  <si>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6003,8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</si>
  <si>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</si>
  <si>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0,6</t>
  </si>
  <si>
    <t>0105  Судебная система</t>
  </si>
  <si>
    <t>17516,1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</si>
  <si>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</si>
  <si>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3538,9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</si>
  <si>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</si>
  <si>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</si>
  <si>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</si>
  <si>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</si>
  <si>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</si>
  <si>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</si>
  <si>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01.04.16г.</t>
  </si>
  <si>
    <t>Назначено на 9мес.</t>
  </si>
  <si>
    <t>Назначено на  год</t>
  </si>
  <si>
    <t>на 01.04.2016г.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</si>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</sst>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13" xfId="0" applyNumberFormat="1" applyFont="1" applyFill="1" applyBorder="1"/>
    <xf numFmtId="49" fontId="11" fillId="6" borderId="13" xfId="0" applyNumberFormat="1" applyFont="1" applyFill="1" applyBorder="1" applyAlignment="1">
      <alignment wrapText="1"/>
    </xf>
    <xf numFmtId="165" fontId="10" fillId="7" borderId="13" xfId="0" applyNumberFormat="1" applyFont="1" applyFill="1" applyBorder="1"/>
    <xf numFmtId="165" fontId="1" fillId="7" borderId="13" xfId="0" applyNumberFormat="1" applyFont="1" applyFill="1" applyBorder="1"/>
    <xf numFmtId="0" fontId="10" fillId="7" borderId="13" xfId="0" applyFont="1" applyFill="1" applyBorder="1"/>
    <xf numFmtId="49" fontId="10" fillId="7" borderId="13" xfId="0" applyNumberFormat="1" applyFont="1" applyFill="1" applyBorder="1" applyAlignment="1">
      <alignment horizontal="right" wrapText="1"/>
    </xf>
    <xf numFmtId="49" fontId="10" fillId="7" borderId="13" xfId="0" applyNumberFormat="1" applyFont="1" applyFill="1" applyBorder="1" applyAlignment="1">
      <alignment wrapText="1"/>
    </xf>
    <xf numFmtId="165" fontId="10" fillId="4" borderId="13" xfId="0" applyNumberFormat="1" applyFont="1" applyFill="1" applyBorder="1"/>
    <xf numFmtId="165" fontId="1" fillId="8" borderId="13" xfId="0" applyNumberFormat="1" applyFont="1" applyFill="1" applyBorder="1"/>
    <xf numFmtId="165" fontId="0" fillId="0" borderId="13" xfId="0" applyNumberFormat="1" applyBorder="1"/>
    <xf numFmtId="0" fontId="0" fillId="0" borderId="13" xfId="0" applyBorder="1"/>
    <xf numFmtId="49" fontId="0" fillId="0" borderId="13" xfId="0" applyNumberFormat="1" applyBorder="1" applyAlignment="1">
      <alignment horizontal="right" wrapText="1"/>
    </xf>
    <xf numFmtId="49" fontId="10" fillId="0" borderId="13" xfId="0" applyNumberFormat="1" applyFont="1" applyBorder="1" applyAlignment="1">
      <alignment wrapText="1"/>
    </xf>
    <xf numFmtId="165" fontId="10" fillId="7" borderId="13" xfId="0" applyNumberFormat="1" applyFont="1" applyFill="1" applyBorder="1" applyAlignment="1">
      <alignment horizontal="right" wrapText="1"/>
    </xf>
    <xf numFmtId="2" fontId="0" fillId="7" borderId="13" xfId="0" applyNumberFormat="1" applyFill="1" applyBorder="1" applyAlignment="1">
      <alignment horizontal="right" wrapText="1"/>
    </xf>
    <xf numFmtId="165" fontId="0" fillId="4" borderId="13" xfId="0" applyNumberFormat="1" applyFont="1" applyFill="1" applyBorder="1"/>
    <xf numFmtId="165" fontId="0" fillId="8" borderId="13" xfId="0" applyNumberFormat="1" applyFill="1" applyBorder="1"/>
    <xf numFmtId="165" fontId="0" fillId="8" borderId="13" xfId="0" applyNumberFormat="1" applyFill="1" applyBorder="1" applyAlignment="1">
      <alignment horizontal="right" wrapText="1"/>
    </xf>
    <xf numFmtId="49" fontId="0" fillId="0" borderId="13" xfId="0" applyNumberFormat="1" applyBorder="1" applyAlignment="1">
      <alignment wrapText="1"/>
    </xf>
    <xf numFmtId="0" fontId="10" fillId="0" borderId="0" xfId="0" applyFont="1"/>
    <xf numFmtId="165" fontId="10" fillId="8" borderId="13" xfId="0" applyNumberFormat="1" applyFont="1" applyFill="1" applyBorder="1"/>
    <xf numFmtId="0" fontId="0" fillId="8" borderId="13" xfId="0" applyFill="1" applyBorder="1"/>
    <xf numFmtId="49" fontId="0" fillId="8" borderId="13" xfId="0" applyNumberFormat="1" applyFill="1" applyBorder="1" applyAlignment="1">
      <alignment horizontal="right" wrapText="1"/>
    </xf>
    <xf numFmtId="49" fontId="12" fillId="8" borderId="13" xfId="0" applyNumberFormat="1" applyFon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wrapText="1"/>
    </xf>
    <xf numFmtId="165" fontId="10" fillId="9" borderId="13" xfId="0" applyNumberFormat="1" applyFont="1" applyFill="1" applyBorder="1"/>
    <xf numFmtId="165" fontId="1" fillId="9" borderId="13" xfId="0" applyNumberFormat="1" applyFont="1" applyFill="1" applyBorder="1"/>
    <xf numFmtId="2" fontId="10" fillId="9" borderId="13" xfId="0" applyNumberFormat="1" applyFont="1" applyFill="1" applyBorder="1" applyAlignment="1">
      <alignment horizontal="right" wrapText="1"/>
    </xf>
    <xf numFmtId="49" fontId="10" fillId="9" borderId="13" xfId="0" applyNumberFormat="1" applyFont="1" applyFill="1" applyBorder="1" applyAlignment="1">
      <alignment wrapText="1"/>
    </xf>
    <xf numFmtId="0" fontId="0" fillId="7" borderId="13" xfId="0" applyFill="1" applyBorder="1"/>
    <xf numFmtId="49" fontId="0" fillId="7" borderId="13" xfId="0" applyNumberFormat="1" applyFill="1" applyBorder="1" applyAlignment="1">
      <alignment horizontal="right" wrapText="1"/>
    </xf>
    <xf numFmtId="49" fontId="13" fillId="7" borderId="13" xfId="0" applyNumberFormat="1" applyFont="1" applyFill="1" applyBorder="1" applyAlignment="1">
      <alignment horizontal="center" wrapText="1"/>
    </xf>
    <xf numFmtId="165" fontId="1" fillId="0" borderId="13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13" xfId="0" applyNumberFormat="1" applyFont="1" applyBorder="1"/>
    <xf numFmtId="0" fontId="10" fillId="0" borderId="13" xfId="0" applyFont="1" applyBorder="1"/>
    <xf numFmtId="49" fontId="10" fillId="0" borderId="13" xfId="0" applyNumberFormat="1" applyFont="1" applyBorder="1" applyAlignment="1">
      <alignment horizontal="right" wrapText="1"/>
    </xf>
    <xf numFmtId="2" fontId="0" fillId="0" borderId="13" xfId="0" applyNumberFormat="1" applyBorder="1"/>
    <xf numFmtId="0" fontId="10" fillId="11" borderId="0" xfId="0" applyFont="1" applyFill="1"/>
    <xf numFmtId="165" fontId="10" fillId="11" borderId="13" xfId="0" applyNumberFormat="1" applyFont="1" applyFill="1" applyBorder="1"/>
    <xf numFmtId="49" fontId="10" fillId="11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wrapText="1"/>
    </xf>
    <xf numFmtId="165" fontId="10" fillId="10" borderId="13" xfId="0" applyNumberFormat="1" applyFont="1" applyFill="1" applyBorder="1"/>
    <xf numFmtId="165" fontId="0" fillId="10" borderId="13" xfId="0" applyNumberFormat="1" applyFill="1" applyBorder="1"/>
    <xf numFmtId="0" fontId="0" fillId="10" borderId="13" xfId="0" applyFill="1" applyBorder="1"/>
    <xf numFmtId="49" fontId="13" fillId="10" borderId="13" xfId="0" applyNumberFormat="1" applyFont="1" applyFill="1" applyBorder="1" applyAlignment="1">
      <alignment horizontal="right" wrapText="1"/>
    </xf>
    <xf numFmtId="49" fontId="13" fillId="10" borderId="13" xfId="0" applyNumberFormat="1" applyFont="1" applyFill="1" applyBorder="1" applyAlignment="1">
      <alignment horizontal="center" wrapText="1"/>
    </xf>
    <xf numFmtId="165" fontId="10" fillId="0" borderId="13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13" xfId="0" applyNumberFormat="1" applyFont="1" applyFill="1" applyBorder="1" applyAlignment="1">
      <alignment horizontal="right"/>
    </xf>
    <xf numFmtId="2" fontId="10" fillId="11" borderId="13" xfId="0" applyNumberFormat="1" applyFont="1" applyFill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10" fillId="11" borderId="13" xfId="0" applyFont="1" applyFill="1" applyBorder="1"/>
    <xf numFmtId="0" fontId="10" fillId="11" borderId="13" xfId="0" applyFont="1" applyFill="1" applyBorder="1" applyAlignment="1">
      <alignment horizontal="right"/>
    </xf>
    <xf numFmtId="165" fontId="0" fillId="8" borderId="13" xfId="0" applyNumberFormat="1" applyFont="1" applyFill="1" applyBorder="1"/>
    <xf numFmtId="165" fontId="0" fillId="8" borderId="13" xfId="0" applyNumberFormat="1" applyFont="1" applyFill="1" applyBorder="1" applyAlignment="1">
      <alignment horizontal="right" wrapText="1"/>
    </xf>
    <xf numFmtId="0" fontId="0" fillId="8" borderId="13" xfId="0" applyFont="1" applyFill="1" applyBorder="1"/>
    <xf numFmtId="0" fontId="10" fillId="8" borderId="13" xfId="0" applyFont="1" applyFill="1" applyBorder="1"/>
    <xf numFmtId="165" fontId="1" fillId="4" borderId="13" xfId="0" applyNumberFormat="1" applyFont="1" applyFill="1" applyBorder="1"/>
    <xf numFmtId="49" fontId="10" fillId="4" borderId="13" xfId="0" applyNumberFormat="1" applyFont="1" applyFill="1" applyBorder="1" applyAlignment="1">
      <alignment horizontal="right" wrapText="1"/>
    </xf>
    <xf numFmtId="49" fontId="10" fillId="4" borderId="13" xfId="0" applyNumberFormat="1" applyFont="1" applyFill="1" applyBorder="1" applyAlignment="1">
      <alignment wrapText="1"/>
    </xf>
    <xf numFmtId="0" fontId="10" fillId="4" borderId="13" xfId="0" applyFont="1" applyFill="1" applyBorder="1"/>
    <xf numFmtId="2" fontId="10" fillId="11" borderId="13" xfId="0" applyNumberFormat="1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13" xfId="0" applyFont="1" applyFill="1" applyBorder="1"/>
    <xf numFmtId="0" fontId="13" fillId="8" borderId="0" xfId="0" applyFont="1" applyFill="1"/>
    <xf numFmtId="0" fontId="0" fillId="0" borderId="13" xfId="0" applyFont="1" applyBorder="1"/>
    <xf numFmtId="49" fontId="10" fillId="8" borderId="13" xfId="0" applyNumberFormat="1" applyFont="1" applyFill="1" applyBorder="1" applyAlignment="1">
      <alignment horizontal="right"/>
    </xf>
    <xf numFmtId="165" fontId="0" fillId="11" borderId="13" xfId="0" applyNumberFormat="1" applyFill="1" applyBorder="1"/>
    <xf numFmtId="49" fontId="0" fillId="11" borderId="13" xfId="0" applyNumberForma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10" fillId="9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horizontal="left" wrapText="1"/>
    </xf>
    <xf numFmtId="165" fontId="13" fillId="10" borderId="13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workbookViewId="0">
      <selection activeCell="A2" sqref="A2:E2"/>
    </sheetView>
  </sheetViews>
  <sheetFormatPr defaultRowHeight="12.75"/>
  <cols>
    <col min="1" max="1" width="23" customWidth="1"/>
    <col min="2" max="2" width="38.42578125" customWidth="1"/>
    <col min="3" max="3" width="10.5703125" customWidth="1"/>
    <col min="4" max="4" width="10.140625" customWidth="1"/>
    <col min="5" max="5" width="6.5703125" customWidth="1"/>
  </cols>
  <sheetData>
    <row r="2" spans="1:5" ht="15.75">
      <c r="A2" s="1" t="s">
        <v>0</v>
      </c>
      <c r="B2" s="1"/>
      <c r="C2" s="1"/>
      <c r="D2" s="1"/>
      <c r="E2" s="1"/>
    </row>
    <row r="3" spans="1:5" ht="16.5" thickBot="1">
      <c r="A3" s="2"/>
      <c r="B3" s="2"/>
      <c r="C3" s="2"/>
      <c r="D3" s="2"/>
      <c r="E3" s="2"/>
    </row>
    <row r="4" spans="1:5" ht="15.75" customHeight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</row>
    <row r="5" spans="1:5" ht="0.75" customHeight="1" thickBot="1">
      <c r="A5" s="7"/>
      <c r="B5" s="8"/>
      <c r="C5" s="9"/>
      <c r="D5" s="9"/>
      <c r="E5" s="10"/>
    </row>
    <row r="6" spans="1:5" ht="15" thickBot="1">
      <c r="A6" s="11"/>
      <c r="B6" s="12" t="s">
        <v>6</v>
      </c>
      <c r="C6" s="13"/>
      <c r="D6" s="13"/>
      <c r="E6" s="14"/>
    </row>
    <row r="7" spans="1:5" ht="15">
      <c r="A7" s="15" t="s">
        <v>7</v>
      </c>
      <c r="B7" s="16" t="s">
        <v>8</v>
      </c>
      <c r="C7" s="17">
        <f>C8+C11+C15+C18+C19+C23+C28+C33+C34+C35+C30</f>
        <v>18384.118999999999</v>
      </c>
      <c r="D7" s="17">
        <f>D8+D11+D15+D18+D19+D23+D28+D33+D34+D35+D30</f>
        <v>3714.0610000000001</v>
      </c>
      <c r="E7" s="18">
        <f>SUM(D7/C7*100)</f>
        <v>20.202550908205065</v>
      </c>
    </row>
    <row r="8" spans="1:5" ht="15">
      <c r="A8" s="19" t="s">
        <v>9</v>
      </c>
      <c r="B8" s="20" t="s">
        <v>10</v>
      </c>
      <c r="C8" s="21">
        <f>SUM(C9:C10)</f>
        <v>10213.689</v>
      </c>
      <c r="D8" s="21">
        <f>SUM(D9:D10)</f>
        <v>2147.491</v>
      </c>
      <c r="E8" s="22">
        <f>SUM(D8/C8*100)</f>
        <v>21.025615720235852</v>
      </c>
    </row>
    <row r="9" spans="1:5" ht="15">
      <c r="A9" s="23" t="s">
        <v>11</v>
      </c>
      <c r="B9" s="24" t="s">
        <v>12</v>
      </c>
      <c r="C9" s="25">
        <v>0.42899999999999999</v>
      </c>
      <c r="D9" s="25">
        <v>0.751</v>
      </c>
      <c r="E9" s="26">
        <f>SUM(D9*100/C9)</f>
        <v>175.05827505827506</v>
      </c>
    </row>
    <row r="10" spans="1:5" ht="15">
      <c r="A10" s="27" t="s">
        <v>13</v>
      </c>
      <c r="B10" s="24" t="s">
        <v>14</v>
      </c>
      <c r="C10" s="25">
        <v>10213.26</v>
      </c>
      <c r="D10" s="25">
        <v>2146.7399999999998</v>
      </c>
      <c r="E10" s="26">
        <f>SUM(D10*100/C10)</f>
        <v>21.019145698826815</v>
      </c>
    </row>
    <row r="11" spans="1:5" ht="15">
      <c r="A11" s="19" t="s">
        <v>15</v>
      </c>
      <c r="B11" s="20" t="s">
        <v>16</v>
      </c>
      <c r="C11" s="21">
        <f>SUM(C12:C14)</f>
        <v>1878.29</v>
      </c>
      <c r="D11" s="21">
        <f>SUM(D12:D14)</f>
        <v>445.55</v>
      </c>
      <c r="E11" s="22">
        <f>SUM(D11/C11*100)</f>
        <v>23.72104414121355</v>
      </c>
    </row>
    <row r="12" spans="1:5" ht="15">
      <c r="A12" s="27" t="s">
        <v>17</v>
      </c>
      <c r="B12" s="24" t="s">
        <v>18</v>
      </c>
      <c r="C12" s="25">
        <v>1689.4</v>
      </c>
      <c r="D12" s="25">
        <v>309.05</v>
      </c>
      <c r="E12" s="26">
        <f>SUM(D12*100/C12)</f>
        <v>18.293476974073634</v>
      </c>
    </row>
    <row r="13" spans="1:5" ht="15">
      <c r="A13" s="27" t="s">
        <v>19</v>
      </c>
      <c r="B13" s="24" t="s">
        <v>20</v>
      </c>
      <c r="C13" s="25">
        <v>188.89</v>
      </c>
      <c r="D13" s="25">
        <v>136.5</v>
      </c>
      <c r="E13" s="26">
        <f>SUM(D13*100/C13)</f>
        <v>72.264280798348253</v>
      </c>
    </row>
    <row r="14" spans="1:5" ht="15" customHeight="1">
      <c r="A14" s="27" t="s">
        <v>21</v>
      </c>
      <c r="B14" s="24" t="s">
        <v>22</v>
      </c>
      <c r="C14" s="25">
        <v>0</v>
      </c>
      <c r="D14" s="25">
        <v>0</v>
      </c>
      <c r="E14" s="26">
        <v>0</v>
      </c>
    </row>
    <row r="15" spans="1:5" ht="15">
      <c r="A15" s="19" t="s">
        <v>23</v>
      </c>
      <c r="B15" s="20" t="s">
        <v>24</v>
      </c>
      <c r="C15" s="21">
        <f>SUM(C16:C17)</f>
        <v>0</v>
      </c>
      <c r="D15" s="21">
        <f>SUM(D16:D17)</f>
        <v>0</v>
      </c>
      <c r="E15" s="22">
        <v>0</v>
      </c>
    </row>
    <row r="16" spans="1:5" ht="15">
      <c r="A16" s="27" t="s">
        <v>25</v>
      </c>
      <c r="B16" s="24" t="s">
        <v>26</v>
      </c>
      <c r="C16" s="25">
        <v>0</v>
      </c>
      <c r="D16" s="25">
        <v>0</v>
      </c>
      <c r="E16" s="26">
        <v>0</v>
      </c>
    </row>
    <row r="17" spans="1:5" ht="15">
      <c r="A17" s="27" t="s">
        <v>27</v>
      </c>
      <c r="B17" s="24" t="s">
        <v>28</v>
      </c>
      <c r="C17" s="25">
        <v>0</v>
      </c>
      <c r="D17" s="25">
        <v>0</v>
      </c>
      <c r="E17" s="26">
        <v>0</v>
      </c>
    </row>
    <row r="18" spans="1:5" ht="15">
      <c r="A18" s="19" t="s">
        <v>29</v>
      </c>
      <c r="B18" s="20" t="s">
        <v>30</v>
      </c>
      <c r="C18" s="21">
        <v>0</v>
      </c>
      <c r="D18" s="21">
        <v>-6.08</v>
      </c>
      <c r="E18" s="22">
        <v>0</v>
      </c>
    </row>
    <row r="19" spans="1:5" ht="15" customHeight="1">
      <c r="A19" s="19" t="s">
        <v>31</v>
      </c>
      <c r="B19" s="20" t="s">
        <v>32</v>
      </c>
      <c r="C19" s="21">
        <f>SUM(C20:C22)</f>
        <v>0</v>
      </c>
      <c r="D19" s="21">
        <f>SUM(D20:D22)</f>
        <v>0</v>
      </c>
      <c r="E19" s="22">
        <v>0</v>
      </c>
    </row>
    <row r="20" spans="1:5" ht="15">
      <c r="A20" s="27" t="s">
        <v>33</v>
      </c>
      <c r="B20" s="24" t="s">
        <v>12</v>
      </c>
      <c r="C20" s="25">
        <v>0</v>
      </c>
      <c r="D20" s="25">
        <v>0</v>
      </c>
      <c r="E20" s="26">
        <v>0</v>
      </c>
    </row>
    <row r="21" spans="1:5" ht="15">
      <c r="A21" s="27" t="s">
        <v>34</v>
      </c>
      <c r="B21" s="24" t="s">
        <v>24</v>
      </c>
      <c r="C21" s="25">
        <v>0</v>
      </c>
      <c r="D21" s="25">
        <v>0</v>
      </c>
      <c r="E21" s="26">
        <v>0</v>
      </c>
    </row>
    <row r="22" spans="1:5" ht="15">
      <c r="A22" s="27" t="s">
        <v>35</v>
      </c>
      <c r="B22" s="24" t="s">
        <v>36</v>
      </c>
      <c r="C22" s="25">
        <v>0</v>
      </c>
      <c r="D22" s="25">
        <v>0</v>
      </c>
      <c r="E22" s="26">
        <v>0</v>
      </c>
    </row>
    <row r="23" spans="1:5" ht="14.25" customHeight="1">
      <c r="A23" s="19" t="s">
        <v>37</v>
      </c>
      <c r="B23" s="20" t="s">
        <v>38</v>
      </c>
      <c r="C23" s="21">
        <f>SUM(C24:C27)</f>
        <v>4824.8500000000004</v>
      </c>
      <c r="D23" s="21">
        <f>SUM(D24:D27)</f>
        <v>804.72</v>
      </c>
      <c r="E23" s="22">
        <f>SUM(D23/C23*100)</f>
        <v>16.678653222379968</v>
      </c>
    </row>
    <row r="24" spans="1:5" ht="15.75" customHeight="1">
      <c r="A24" s="27" t="s">
        <v>39</v>
      </c>
      <c r="B24" s="24" t="s">
        <v>40</v>
      </c>
      <c r="C24" s="25">
        <v>0.25</v>
      </c>
      <c r="D24" s="25">
        <v>0</v>
      </c>
      <c r="E24" s="26">
        <f>SUM(D24*100/C24)</f>
        <v>0</v>
      </c>
    </row>
    <row r="25" spans="1:5" ht="15" customHeight="1">
      <c r="A25" s="23" t="s">
        <v>41</v>
      </c>
      <c r="B25" s="24" t="s">
        <v>42</v>
      </c>
      <c r="C25" s="25">
        <v>4735</v>
      </c>
      <c r="D25" s="25">
        <v>789.37</v>
      </c>
      <c r="E25" s="26">
        <f>SUM(D25*100/C25)</f>
        <v>16.670960929250263</v>
      </c>
    </row>
    <row r="26" spans="1:5" ht="15.75" customHeight="1">
      <c r="A26" s="27" t="s">
        <v>43</v>
      </c>
      <c r="B26" s="24" t="s">
        <v>44</v>
      </c>
      <c r="C26" s="25">
        <v>34.1</v>
      </c>
      <c r="D26" s="25">
        <v>0</v>
      </c>
      <c r="E26" s="26">
        <f>SUM(D26*100/C26)</f>
        <v>0</v>
      </c>
    </row>
    <row r="27" spans="1:5" ht="15.75" customHeight="1">
      <c r="A27" s="27" t="s">
        <v>45</v>
      </c>
      <c r="B27" s="24" t="s">
        <v>46</v>
      </c>
      <c r="C27" s="25">
        <v>55.5</v>
      </c>
      <c r="D27" s="25">
        <v>15.35</v>
      </c>
      <c r="E27" s="26">
        <f>SUM(D27*100/C27)</f>
        <v>27.657657657657658</v>
      </c>
    </row>
    <row r="28" spans="1:5" ht="15" customHeight="1">
      <c r="A28" s="19" t="s">
        <v>47</v>
      </c>
      <c r="B28" s="20" t="s">
        <v>48</v>
      </c>
      <c r="C28" s="21">
        <f>SUM(C29)</f>
        <v>50.88</v>
      </c>
      <c r="D28" s="21">
        <f>SUM(D29)</f>
        <v>83.66</v>
      </c>
      <c r="E28" s="22">
        <f>SUM(D28/C28*100)</f>
        <v>164.42610062893078</v>
      </c>
    </row>
    <row r="29" spans="1:5" ht="14.25" customHeight="1">
      <c r="A29" s="27" t="s">
        <v>49</v>
      </c>
      <c r="B29" s="24" t="s">
        <v>50</v>
      </c>
      <c r="C29" s="25">
        <v>50.88</v>
      </c>
      <c r="D29" s="25">
        <v>83.66</v>
      </c>
      <c r="E29" s="26">
        <f>SUM(D29*100/C29)</f>
        <v>164.42610062893081</v>
      </c>
    </row>
    <row r="30" spans="1:5" ht="14.25" customHeight="1">
      <c r="A30" s="19" t="s">
        <v>51</v>
      </c>
      <c r="B30" s="20" t="s">
        <v>52</v>
      </c>
      <c r="C30" s="21">
        <f>SUM(C31:C32)</f>
        <v>768.08</v>
      </c>
      <c r="D30" s="21">
        <f>SUM(D31:D32)</f>
        <v>118.48</v>
      </c>
      <c r="E30" s="22">
        <f>SUM(D30/C30*100)</f>
        <v>15.425476512863243</v>
      </c>
    </row>
    <row r="31" spans="1:5" ht="15.75" customHeight="1">
      <c r="A31" s="27" t="s">
        <v>53</v>
      </c>
      <c r="B31" s="24" t="s">
        <v>54</v>
      </c>
      <c r="C31" s="25">
        <v>768.08</v>
      </c>
      <c r="D31" s="25">
        <v>118.48</v>
      </c>
      <c r="E31" s="26">
        <f>SUM(D31*100/C31)</f>
        <v>15.425476512863243</v>
      </c>
    </row>
    <row r="32" spans="1:5" ht="14.25" customHeight="1">
      <c r="A32" s="27" t="s">
        <v>55</v>
      </c>
      <c r="B32" s="24" t="s">
        <v>56</v>
      </c>
      <c r="C32" s="25">
        <v>0</v>
      </c>
      <c r="D32" s="25">
        <v>0</v>
      </c>
      <c r="E32" s="26">
        <v>0</v>
      </c>
    </row>
    <row r="33" spans="1:5" ht="15">
      <c r="A33" s="19" t="s">
        <v>57</v>
      </c>
      <c r="B33" s="20" t="s">
        <v>58</v>
      </c>
      <c r="C33" s="21">
        <v>154.1</v>
      </c>
      <c r="D33" s="21">
        <v>27.68</v>
      </c>
      <c r="E33" s="22">
        <f>SUM(D33/C33*100)</f>
        <v>17.962362102530825</v>
      </c>
    </row>
    <row r="34" spans="1:5" ht="15" customHeight="1">
      <c r="A34" s="19" t="s">
        <v>59</v>
      </c>
      <c r="B34" s="20" t="s">
        <v>60</v>
      </c>
      <c r="C34" s="21">
        <v>494.23</v>
      </c>
      <c r="D34" s="21">
        <v>54.85</v>
      </c>
      <c r="E34" s="22">
        <f>SUM(D34/C34*100)</f>
        <v>11.098071747971593</v>
      </c>
    </row>
    <row r="35" spans="1:5" ht="15">
      <c r="A35" s="19" t="s">
        <v>61</v>
      </c>
      <c r="B35" s="20" t="s">
        <v>62</v>
      </c>
      <c r="C35" s="21">
        <f>SUM(C36:C38)</f>
        <v>0</v>
      </c>
      <c r="D35" s="21">
        <f>SUM(D36:D38)</f>
        <v>37.71</v>
      </c>
      <c r="E35" s="22">
        <v>0</v>
      </c>
    </row>
    <row r="36" spans="1:5" ht="15">
      <c r="A36" s="27" t="s">
        <v>63</v>
      </c>
      <c r="B36" s="24" t="s">
        <v>64</v>
      </c>
      <c r="C36" s="25">
        <v>0</v>
      </c>
      <c r="D36" s="25">
        <v>0</v>
      </c>
      <c r="E36" s="26">
        <v>0</v>
      </c>
    </row>
    <row r="37" spans="1:5" ht="15" customHeight="1">
      <c r="A37" s="27" t="s">
        <v>65</v>
      </c>
      <c r="B37" s="24" t="s">
        <v>66</v>
      </c>
      <c r="C37" s="25">
        <v>0</v>
      </c>
      <c r="D37" s="25">
        <v>0</v>
      </c>
      <c r="E37" s="26">
        <v>0</v>
      </c>
    </row>
    <row r="38" spans="1:5" ht="15">
      <c r="A38" s="27" t="s">
        <v>67</v>
      </c>
      <c r="B38" s="24" t="s">
        <v>62</v>
      </c>
      <c r="C38" s="25">
        <v>0</v>
      </c>
      <c r="D38" s="25">
        <v>37.71</v>
      </c>
      <c r="E38" s="26">
        <v>0</v>
      </c>
    </row>
    <row r="39" spans="1:5" ht="15.75" customHeight="1">
      <c r="A39" s="15" t="s">
        <v>68</v>
      </c>
      <c r="B39" s="28" t="s">
        <v>69</v>
      </c>
      <c r="C39" s="29">
        <f>C40+C47+C48+C46</f>
        <v>434092.84</v>
      </c>
      <c r="D39" s="29">
        <f>D40+D47+D48+D46</f>
        <v>99452.39</v>
      </c>
      <c r="E39" s="18">
        <f>SUM(D39/C39*100)</f>
        <v>22.910396310614107</v>
      </c>
    </row>
    <row r="40" spans="1:5" ht="15" customHeight="1">
      <c r="A40" s="19" t="s">
        <v>70</v>
      </c>
      <c r="B40" s="20" t="s">
        <v>71</v>
      </c>
      <c r="C40" s="21">
        <f>SUM(C41:C45)</f>
        <v>434092.84</v>
      </c>
      <c r="D40" s="21">
        <f>SUM(D41:D45)</f>
        <v>99490.14</v>
      </c>
      <c r="E40" s="22">
        <f>SUM(D40/C40*100)</f>
        <v>22.919092607010054</v>
      </c>
    </row>
    <row r="41" spans="1:5" ht="15">
      <c r="A41" s="23" t="s">
        <v>72</v>
      </c>
      <c r="B41" s="24" t="s">
        <v>73</v>
      </c>
      <c r="C41" s="25">
        <v>169064.6</v>
      </c>
      <c r="D41" s="25">
        <v>51182.400000000001</v>
      </c>
      <c r="E41" s="26">
        <f>D41/C41*100</f>
        <v>30.273871644330036</v>
      </c>
    </row>
    <row r="42" spans="1:5" ht="15">
      <c r="A42" s="27" t="s">
        <v>74</v>
      </c>
      <c r="B42" s="24" t="s">
        <v>75</v>
      </c>
      <c r="C42" s="25">
        <v>62582.2</v>
      </c>
      <c r="D42" s="25">
        <v>11888.2</v>
      </c>
      <c r="E42" s="26">
        <f>D42/C42*100</f>
        <v>18.996136281562492</v>
      </c>
    </row>
    <row r="43" spans="1:5" ht="15">
      <c r="A43" s="27" t="s">
        <v>76</v>
      </c>
      <c r="B43" s="24" t="s">
        <v>77</v>
      </c>
      <c r="C43" s="25">
        <v>193287.84</v>
      </c>
      <c r="D43" s="25">
        <v>34134.39</v>
      </c>
      <c r="E43" s="26">
        <f>D43/C43*100</f>
        <v>17.659874516679373</v>
      </c>
    </row>
    <row r="44" spans="1:5" ht="15">
      <c r="A44" s="27" t="s">
        <v>78</v>
      </c>
      <c r="B44" s="24" t="s">
        <v>79</v>
      </c>
      <c r="C44" s="25">
        <v>9158.2000000000007</v>
      </c>
      <c r="D44" s="25">
        <v>2285.15</v>
      </c>
      <c r="E44" s="26">
        <f>D44/C44*100</f>
        <v>24.95195562446769</v>
      </c>
    </row>
    <row r="45" spans="1:5" ht="15">
      <c r="A45" s="27" t="s">
        <v>80</v>
      </c>
      <c r="B45" s="24" t="s">
        <v>81</v>
      </c>
      <c r="C45" s="25">
        <v>0</v>
      </c>
      <c r="D45" s="25">
        <v>0</v>
      </c>
      <c r="E45" s="26">
        <v>0</v>
      </c>
    </row>
    <row r="46" spans="1:5" ht="15">
      <c r="A46" s="27" t="s">
        <v>82</v>
      </c>
      <c r="B46" s="24" t="s">
        <v>83</v>
      </c>
      <c r="C46" s="25">
        <v>0</v>
      </c>
      <c r="D46" s="25">
        <v>0</v>
      </c>
      <c r="E46" s="26">
        <v>0</v>
      </c>
    </row>
    <row r="47" spans="1:5" ht="15" customHeight="1">
      <c r="A47" s="27" t="s">
        <v>84</v>
      </c>
      <c r="B47" s="24" t="s">
        <v>85</v>
      </c>
      <c r="C47" s="25">
        <v>0</v>
      </c>
      <c r="D47" s="25">
        <v>0</v>
      </c>
      <c r="E47" s="26">
        <v>0</v>
      </c>
    </row>
    <row r="48" spans="1:5" ht="14.25" customHeight="1">
      <c r="A48" s="30" t="s">
        <v>86</v>
      </c>
      <c r="B48" s="31" t="s">
        <v>87</v>
      </c>
      <c r="C48" s="32">
        <v>0</v>
      </c>
      <c r="D48" s="32">
        <v>-37.75</v>
      </c>
      <c r="E48" s="26">
        <v>0</v>
      </c>
    </row>
    <row r="49" spans="1:5" ht="14.25">
      <c r="A49" s="33"/>
      <c r="B49" s="34" t="s">
        <v>88</v>
      </c>
      <c r="C49" s="35">
        <f>SUM(C7+C39)</f>
        <v>452476.95900000003</v>
      </c>
      <c r="D49" s="35">
        <f>SUM(D7+D39)</f>
        <v>103166.451</v>
      </c>
      <c r="E49" s="36">
        <f>SUM(D49/C49*100)</f>
        <v>22.800376670671533</v>
      </c>
    </row>
    <row r="50" spans="1:5" ht="15.75" thickBot="1">
      <c r="A50" s="37"/>
      <c r="B50" s="38" t="s">
        <v>89</v>
      </c>
      <c r="C50" s="39">
        <f>SUM(C7)</f>
        <v>18384.118999999999</v>
      </c>
      <c r="D50" s="39">
        <f>SUM(D7)</f>
        <v>3714.0610000000001</v>
      </c>
      <c r="E50" s="40">
        <f>SUM(D50/C50*100)</f>
        <v>20.202550908205065</v>
      </c>
    </row>
    <row r="51" spans="1:5">
      <c r="A51" s="41" t="s">
        <v>90</v>
      </c>
      <c r="B51" s="41"/>
      <c r="C51" s="41"/>
      <c r="D51" s="41"/>
      <c r="E51" s="4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104"/>
  <sheetViews>
    <sheetView tabSelected="1" workbookViewId="0">
      <pane ySplit="6" topLeftCell="A27" activePane="bottomLeft" state="frozen"/>
      <selection pane="bottomLeft" activeCell="F6" sqref="F6"/>
    </sheetView>
  </sheetViews>
  <sheetFormatPr defaultRowHeight="12.75"/>
  <cols>
    <col min="1" max="1" width="47.85546875" style="44" customWidth="1"/>
    <col min="2" max="2" width="10.7109375" style="43" customWidth="1"/>
    <col min="3" max="3" width="7" hidden="1" customWidth="1"/>
    <col min="4" max="4" width="10.85546875" customWidth="1"/>
    <col min="5" max="5" width="11.140625" style="42" hidden="1" customWidth="1"/>
    <col min="6" max="6" width="11.7109375" style="42" customWidth="1"/>
    <col min="7" max="7" width="9.5703125" customWidth="1"/>
    <col min="16" max="16" width="7.42578125" customWidth="1"/>
  </cols>
  <sheetData>
    <row r="1" spans="1:16" hidden="1">
      <c r="C1" t="s">
        <v>191</v>
      </c>
      <c r="D1" s="136" t="s">
        <v>190</v>
      </c>
      <c r="E1" s="136"/>
      <c r="F1" s="136"/>
    </row>
    <row r="2" spans="1:16" ht="6" customHeight="1"/>
    <row r="3" spans="1:16">
      <c r="A3" s="134" t="s">
        <v>189</v>
      </c>
      <c r="B3" s="135"/>
      <c r="C3" s="134"/>
      <c r="D3" s="134"/>
      <c r="E3" s="134"/>
      <c r="F3" s="134"/>
    </row>
    <row r="4" spans="1:16">
      <c r="A4" s="134" t="s">
        <v>188</v>
      </c>
      <c r="B4" s="135"/>
      <c r="C4" s="134"/>
      <c r="D4" s="134"/>
      <c r="E4" s="134"/>
      <c r="F4" s="134"/>
    </row>
    <row r="5" spans="1:16" ht="10.5" customHeight="1">
      <c r="A5" s="48"/>
      <c r="B5" s="133"/>
      <c r="C5" s="70"/>
      <c r="D5" s="70"/>
      <c r="E5" s="46"/>
      <c r="F5" s="46"/>
    </row>
    <row r="6" spans="1:16" s="129" customFormat="1" ht="43.5" customHeight="1">
      <c r="A6" s="132"/>
      <c r="B6" s="131" t="s">
        <v>187</v>
      </c>
      <c r="C6" s="131" t="s">
        <v>186</v>
      </c>
      <c r="D6" s="131" t="s">
        <v>185</v>
      </c>
      <c r="E6" s="130" t="s">
        <v>184</v>
      </c>
      <c r="F6" s="130" t="s">
        <v>183</v>
      </c>
    </row>
    <row r="7" spans="1:16" s="116" customFormat="1">
      <c r="A7" s="99" t="s">
        <v>182</v>
      </c>
      <c r="B7" s="98"/>
      <c r="C7" s="118"/>
      <c r="D7" s="118"/>
      <c r="E7" s="128"/>
      <c r="F7" s="128"/>
      <c r="G7" s="117"/>
      <c r="H7" s="117"/>
      <c r="I7" s="117"/>
      <c r="J7" s="117"/>
      <c r="K7" s="117"/>
      <c r="L7" s="119"/>
      <c r="M7" s="119"/>
      <c r="N7" s="119"/>
      <c r="O7" s="119"/>
      <c r="P7" s="119"/>
    </row>
    <row r="8" spans="1:16" s="91" customFormat="1" ht="14.25" customHeight="1">
      <c r="A8" s="127" t="s">
        <v>181</v>
      </c>
      <c r="B8" s="126">
        <f>B11+B13+B16+B19+B20+B22+B23+B24</f>
        <v>46483.199999999997</v>
      </c>
      <c r="C8" s="126">
        <f>C11+C13+C16+C20+C23+C24</f>
        <v>0</v>
      </c>
      <c r="D8" s="126">
        <f>D11+D13+D16+D20+D23+D24+D22+D19</f>
        <v>4814.8999999999996</v>
      </c>
      <c r="E8" s="92" t="e">
        <f>D8*100/C8</f>
        <v>#DIV/0!</v>
      </c>
      <c r="F8" s="92">
        <f>D8/B8*100</f>
        <v>10.358366033319564</v>
      </c>
      <c r="G8" s="50"/>
      <c r="H8" s="50"/>
      <c r="I8" s="50"/>
      <c r="J8" s="50"/>
      <c r="K8" s="50"/>
      <c r="L8" s="101"/>
      <c r="M8" s="101"/>
      <c r="N8" s="101"/>
      <c r="O8" s="101"/>
      <c r="P8" s="101"/>
    </row>
    <row r="9" spans="1:16" ht="15" hidden="1" customHeight="1">
      <c r="A9" s="69" t="s">
        <v>100</v>
      </c>
      <c r="B9" s="125">
        <f>B12+B14+B17+B21+B25</f>
        <v>0</v>
      </c>
      <c r="C9" s="125">
        <f>C12+C14+C17+C21+C25</f>
        <v>0</v>
      </c>
      <c r="D9" s="125">
        <f>D12+D14+D17+D21+D25</f>
        <v>0</v>
      </c>
      <c r="E9" s="125" t="e">
        <f>E12+E14+E17+E21+E25</f>
        <v>#DIV/0!</v>
      </c>
      <c r="F9" s="58" t="e">
        <f>D9/B9*100</f>
        <v>#DIV/0!</v>
      </c>
      <c r="L9" s="86"/>
      <c r="M9" s="86"/>
      <c r="N9" s="86"/>
      <c r="O9" s="86"/>
      <c r="P9" s="86"/>
    </row>
    <row r="10" spans="1:16" ht="15.75" hidden="1" customHeight="1">
      <c r="A10" s="69" t="s">
        <v>99</v>
      </c>
      <c r="B10" s="125">
        <f>B18+B26</f>
        <v>0</v>
      </c>
      <c r="C10" s="125">
        <f>C18+C26</f>
        <v>0</v>
      </c>
      <c r="D10" s="125">
        <f>D18+D26</f>
        <v>0</v>
      </c>
      <c r="E10" s="60" t="e">
        <f>E15+E18+#REF!</f>
        <v>#DIV/0!</v>
      </c>
      <c r="F10" s="58" t="e">
        <f>D10/B10*100</f>
        <v>#DIV/0!</v>
      </c>
    </row>
    <row r="11" spans="1:16" s="70" customFormat="1" ht="38.25">
      <c r="A11" s="63" t="s">
        <v>180</v>
      </c>
      <c r="B11" s="124">
        <v>982.8</v>
      </c>
      <c r="C11" s="88"/>
      <c r="D11" s="87">
        <v>114</v>
      </c>
      <c r="E11" s="87" t="e">
        <f>D11*100/C11</f>
        <v>#DIV/0!</v>
      </c>
      <c r="F11" s="58">
        <f>D11/B11*100</f>
        <v>11.599511599511599</v>
      </c>
    </row>
    <row r="12" spans="1:16" ht="17.25" hidden="1" customHeight="1">
      <c r="A12" s="69" t="s">
        <v>100</v>
      </c>
      <c r="B12" s="62"/>
      <c r="C12" s="61"/>
      <c r="D12" s="60"/>
      <c r="E12" s="84" t="e">
        <f>D12*100/C12</f>
        <v>#DIV/0!</v>
      </c>
      <c r="F12" s="58" t="e">
        <f>D12/B12*100</f>
        <v>#DIV/0!</v>
      </c>
    </row>
    <row r="13" spans="1:16" s="70" customFormat="1" ht="51">
      <c r="A13" s="63" t="s">
        <v>179</v>
      </c>
      <c r="B13" s="89" t="s">
        <v>178</v>
      </c>
      <c r="C13" s="88"/>
      <c r="D13" s="88">
        <v>424.5</v>
      </c>
      <c r="E13" s="87" t="e">
        <f>D13*100/C13</f>
        <v>#DIV/0!</v>
      </c>
      <c r="F13" s="58">
        <f>D13/B13*100</f>
        <v>11.995252762157731</v>
      </c>
    </row>
    <row r="14" spans="1:16" ht="12" hidden="1" customHeight="1">
      <c r="A14" s="69" t="s">
        <v>100</v>
      </c>
      <c r="B14" s="62"/>
      <c r="C14" s="61"/>
      <c r="D14" s="61"/>
      <c r="E14" s="87" t="e">
        <f>D14*100/C14</f>
        <v>#DIV/0!</v>
      </c>
      <c r="F14" s="58" t="e">
        <f>D14/B14*100</f>
        <v>#DIV/0!</v>
      </c>
    </row>
    <row r="15" spans="1:16" hidden="1">
      <c r="A15" s="69" t="s">
        <v>99</v>
      </c>
      <c r="B15" s="62"/>
      <c r="C15" s="61"/>
      <c r="D15" s="61"/>
      <c r="E15" s="60"/>
      <c r="F15" s="58"/>
    </row>
    <row r="16" spans="1:16" s="70" customFormat="1" ht="65.25" customHeight="1">
      <c r="A16" s="63" t="s">
        <v>177</v>
      </c>
      <c r="B16" s="89" t="s">
        <v>176</v>
      </c>
      <c r="C16" s="88"/>
      <c r="D16" s="87">
        <v>1715.7</v>
      </c>
      <c r="E16" s="87" t="e">
        <f>D16*100/C16</f>
        <v>#DIV/0!</v>
      </c>
      <c r="F16" s="58">
        <f>D16/B16*100</f>
        <v>9.7949886104783612</v>
      </c>
    </row>
    <row r="17" spans="1:16" hidden="1">
      <c r="A17" s="69" t="s">
        <v>100</v>
      </c>
      <c r="B17" s="62"/>
      <c r="C17" s="61"/>
      <c r="D17" s="61"/>
      <c r="E17" s="84" t="e">
        <f>D17*100/C17</f>
        <v>#DIV/0!</v>
      </c>
      <c r="F17" s="58" t="e">
        <f>D17/B17*100</f>
        <v>#DIV/0!</v>
      </c>
    </row>
    <row r="18" spans="1:16" hidden="1">
      <c r="A18" s="69" t="s">
        <v>99</v>
      </c>
      <c r="B18" s="62"/>
      <c r="C18" s="61"/>
      <c r="D18" s="61"/>
      <c r="E18" s="84" t="e">
        <f>D18*100/C18</f>
        <v>#DIV/0!</v>
      </c>
      <c r="F18" s="58" t="e">
        <f>D18/B18*100</f>
        <v>#DIV/0!</v>
      </c>
    </row>
    <row r="19" spans="1:16" s="70" customFormat="1">
      <c r="A19" s="63" t="s">
        <v>175</v>
      </c>
      <c r="B19" s="89" t="s">
        <v>174</v>
      </c>
      <c r="C19" s="88"/>
      <c r="D19" s="88"/>
      <c r="E19" s="87" t="e">
        <f>D19*100/C19</f>
        <v>#DIV/0!</v>
      </c>
      <c r="F19" s="58">
        <f>D19/B19*100</f>
        <v>0</v>
      </c>
    </row>
    <row r="20" spans="1:16" s="70" customFormat="1" ht="39" customHeight="1">
      <c r="A20" s="63" t="s">
        <v>173</v>
      </c>
      <c r="B20" s="89" t="s">
        <v>172</v>
      </c>
      <c r="C20" s="88"/>
      <c r="D20" s="88">
        <v>587.9</v>
      </c>
      <c r="E20" s="87" t="e">
        <f>D20*100/C20</f>
        <v>#DIV/0!</v>
      </c>
      <c r="F20" s="58">
        <f>D20/B20*100</f>
        <v>9.7921316499550279</v>
      </c>
    </row>
    <row r="21" spans="1:16" hidden="1">
      <c r="A21" s="69" t="s">
        <v>100</v>
      </c>
      <c r="B21" s="62"/>
      <c r="C21" s="61"/>
      <c r="D21" s="61"/>
      <c r="E21" s="84" t="e">
        <f>D21*100/C21</f>
        <v>#DIV/0!</v>
      </c>
      <c r="F21" s="58" t="e">
        <f>D21/B21*100</f>
        <v>#DIV/0!</v>
      </c>
    </row>
    <row r="22" spans="1:16" s="70" customFormat="1" ht="26.25" hidden="1" customHeight="1">
      <c r="A22" s="63" t="s">
        <v>171</v>
      </c>
      <c r="B22" s="89"/>
      <c r="C22" s="88"/>
      <c r="D22" s="88"/>
      <c r="E22" s="87" t="e">
        <f>D22*100/C22</f>
        <v>#DIV/0!</v>
      </c>
      <c r="F22" s="58" t="e">
        <f>D22/B22*100</f>
        <v>#DIV/0!</v>
      </c>
    </row>
    <row r="23" spans="1:16" s="70" customFormat="1">
      <c r="A23" s="63" t="s">
        <v>170</v>
      </c>
      <c r="B23" s="89" t="s">
        <v>169</v>
      </c>
      <c r="C23" s="88"/>
      <c r="D23" s="88"/>
      <c r="E23" s="87" t="e">
        <f>D23*100/C23</f>
        <v>#DIV/0!</v>
      </c>
      <c r="F23" s="58">
        <f>D23/B23*100</f>
        <v>0</v>
      </c>
    </row>
    <row r="24" spans="1:16" s="70" customFormat="1">
      <c r="A24" s="63" t="s">
        <v>168</v>
      </c>
      <c r="B24" s="89" t="s">
        <v>167</v>
      </c>
      <c r="C24" s="88"/>
      <c r="D24" s="88">
        <v>1972.8</v>
      </c>
      <c r="E24" s="87" t="e">
        <f>D24*100/C24</f>
        <v>#DIV/0!</v>
      </c>
      <c r="F24" s="58">
        <f>D24/B24*100</f>
        <v>10.7562292132381</v>
      </c>
    </row>
    <row r="25" spans="1:16" ht="15" hidden="1" customHeight="1">
      <c r="A25" s="69" t="s">
        <v>100</v>
      </c>
      <c r="B25" s="62"/>
      <c r="C25" s="61"/>
      <c r="D25" s="61"/>
      <c r="E25" s="84" t="e">
        <f>D25*100/C25</f>
        <v>#DIV/0!</v>
      </c>
      <c r="F25" s="58" t="e">
        <f>D25/B25*100</f>
        <v>#DIV/0!</v>
      </c>
    </row>
    <row r="26" spans="1:16" ht="15" hidden="1" customHeight="1">
      <c r="A26" s="69" t="s">
        <v>99</v>
      </c>
      <c r="B26" s="62"/>
      <c r="C26" s="61"/>
      <c r="D26" s="61"/>
      <c r="E26" s="84" t="e">
        <f>D26*100/C26</f>
        <v>#DIV/0!</v>
      </c>
      <c r="F26" s="58" t="e">
        <f>D26/B26*100</f>
        <v>#DIV/0!</v>
      </c>
    </row>
    <row r="27" spans="1:16">
      <c r="A27" s="99" t="s">
        <v>166</v>
      </c>
      <c r="B27" s="98"/>
      <c r="C27" s="97"/>
      <c r="D27" s="97"/>
      <c r="E27" s="97"/>
      <c r="F27" s="97"/>
    </row>
    <row r="28" spans="1:16">
      <c r="A28" s="123" t="s">
        <v>165</v>
      </c>
      <c r="B28" s="103" t="str">
        <f>B29</f>
        <v>705,8</v>
      </c>
      <c r="C28" s="103">
        <f>C29</f>
        <v>0</v>
      </c>
      <c r="D28" s="102">
        <f>D29</f>
        <v>117.6</v>
      </c>
      <c r="E28" s="122" t="e">
        <f>D28*100/C28</f>
        <v>#DIV/0!</v>
      </c>
      <c r="F28" s="92">
        <f>D28/B28*100</f>
        <v>16.661943893454236</v>
      </c>
    </row>
    <row r="29" spans="1:16" ht="25.5">
      <c r="A29" s="63" t="s">
        <v>164</v>
      </c>
      <c r="B29" s="62" t="s">
        <v>163</v>
      </c>
      <c r="C29" s="61"/>
      <c r="D29" s="61">
        <v>117.6</v>
      </c>
      <c r="E29" s="84"/>
      <c r="F29" s="71">
        <f>D29/B29*100</f>
        <v>16.661943893454236</v>
      </c>
    </row>
    <row r="30" spans="1:16" hidden="1">
      <c r="A30" s="69" t="s">
        <v>162</v>
      </c>
      <c r="B30" s="62"/>
      <c r="C30" s="61"/>
      <c r="D30" s="61"/>
      <c r="E30" s="84"/>
      <c r="F30" s="58"/>
    </row>
    <row r="31" spans="1:16" s="85" customFormat="1" ht="25.5">
      <c r="A31" s="99" t="s">
        <v>161</v>
      </c>
      <c r="B31" s="98"/>
      <c r="C31" s="97"/>
      <c r="D31" s="97"/>
      <c r="E31" s="96"/>
      <c r="F31" s="9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s="91" customFormat="1" ht="25.5">
      <c r="A32" s="94" t="s">
        <v>160</v>
      </c>
      <c r="B32" s="102" t="str">
        <f>B33</f>
        <v>1860,4</v>
      </c>
      <c r="C32" s="103">
        <f>C33+C34</f>
        <v>0</v>
      </c>
      <c r="D32" s="102" t="str">
        <f>D33</f>
        <v>198,4</v>
      </c>
      <c r="E32" s="92" t="e">
        <f>D32*100/C32</f>
        <v>#DIV/0!</v>
      </c>
      <c r="F32" s="92">
        <f>D32/B32*100</f>
        <v>10.664373253063857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s="91" customFormat="1" ht="43.5" customHeight="1">
      <c r="A33" s="76" t="s">
        <v>159</v>
      </c>
      <c r="B33" s="121" t="s">
        <v>158</v>
      </c>
      <c r="C33" s="121"/>
      <c r="D33" s="121" t="s">
        <v>157</v>
      </c>
      <c r="E33" s="71"/>
      <c r="F33" s="71">
        <f>D33/B33*100</f>
        <v>10.664373253063857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s="70" customFormat="1" ht="17.25" hidden="1" customHeight="1">
      <c r="A34" s="69" t="s">
        <v>100</v>
      </c>
      <c r="B34" s="62"/>
      <c r="C34" s="120"/>
      <c r="D34" s="120"/>
      <c r="E34" s="87" t="e">
        <f>D34*100/C34</f>
        <v>#DIV/0!</v>
      </c>
      <c r="F34" s="71" t="e">
        <f>D34/B34*100</f>
        <v>#DIV/0!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s="116" customFormat="1">
      <c r="A35" s="99" t="s">
        <v>156</v>
      </c>
      <c r="B35" s="98"/>
      <c r="C35" s="118"/>
      <c r="D35" s="118"/>
      <c r="E35" s="96"/>
      <c r="F35" s="96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16" s="91" customFormat="1" ht="13.5" customHeight="1">
      <c r="A36" s="94" t="s">
        <v>155</v>
      </c>
      <c r="B36" s="93">
        <f>B37+B39+B40+B42+B41</f>
        <v>22946.400000000001</v>
      </c>
      <c r="C36" s="93">
        <f>C37+C39+C40+C42+C41</f>
        <v>0</v>
      </c>
      <c r="D36" s="93">
        <f>D37+D39+D40+D42+D41</f>
        <v>962.8</v>
      </c>
      <c r="E36" s="92" t="e">
        <f>D36*100/C36</f>
        <v>#DIV/0!</v>
      </c>
      <c r="F36" s="92">
        <f>D36/B36*100</f>
        <v>4.1958651466025172</v>
      </c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s="70" customFormat="1" ht="16.5" customHeight="1">
      <c r="A37" s="63" t="s">
        <v>154</v>
      </c>
      <c r="B37" s="89" t="s">
        <v>153</v>
      </c>
      <c r="C37" s="88"/>
      <c r="D37" s="88">
        <v>237.5</v>
      </c>
      <c r="E37" s="87" t="e">
        <f>D37*100/C37</f>
        <v>#DIV/0!</v>
      </c>
      <c r="F37" s="58">
        <f>D37/B37*100</f>
        <v>9.3309236632224088</v>
      </c>
      <c r="G37" s="50"/>
      <c r="H37" s="50"/>
      <c r="I37" s="50"/>
      <c r="J37" s="50"/>
      <c r="K37" s="50"/>
      <c r="L37" s="50"/>
    </row>
    <row r="38" spans="1:16" hidden="1">
      <c r="A38" s="69" t="s">
        <v>100</v>
      </c>
      <c r="B38" s="62"/>
      <c r="C38" s="61"/>
      <c r="D38" s="61"/>
      <c r="E38" s="84" t="e">
        <f>D38*100/C38</f>
        <v>#DIV/0!</v>
      </c>
      <c r="F38" s="58" t="e">
        <f>D38/B38*100</f>
        <v>#DIV/0!</v>
      </c>
      <c r="G38" s="45"/>
      <c r="H38" s="45"/>
      <c r="I38" s="45"/>
      <c r="J38" s="45"/>
      <c r="K38" s="45"/>
      <c r="L38" s="45"/>
    </row>
    <row r="39" spans="1:16" s="70" customFormat="1" hidden="1">
      <c r="A39" s="63" t="s">
        <v>152</v>
      </c>
      <c r="B39" s="89"/>
      <c r="C39" s="88"/>
      <c r="D39" s="88"/>
      <c r="E39" s="84" t="e">
        <f>D39*100/C39</f>
        <v>#DIV/0!</v>
      </c>
      <c r="F39" s="58" t="e">
        <f>D39/B39*100</f>
        <v>#DIV/0!</v>
      </c>
      <c r="G39" s="50"/>
      <c r="H39" s="50"/>
      <c r="I39" s="50"/>
      <c r="J39" s="50"/>
      <c r="K39" s="50"/>
      <c r="L39" s="50"/>
    </row>
    <row r="40" spans="1:16" s="70" customFormat="1" ht="13.5" customHeight="1">
      <c r="A40" s="63" t="s">
        <v>151</v>
      </c>
      <c r="B40" s="89" t="s">
        <v>150</v>
      </c>
      <c r="C40" s="88"/>
      <c r="D40" s="88">
        <v>715.3</v>
      </c>
      <c r="E40" s="87" t="e">
        <f>D40*100/C40</f>
        <v>#DIV/0!</v>
      </c>
      <c r="F40" s="58">
        <f>D40/B40*100</f>
        <v>8.4696994813744766</v>
      </c>
      <c r="G40" s="50"/>
      <c r="H40" s="50"/>
      <c r="I40" s="50"/>
      <c r="J40" s="50"/>
      <c r="K40" s="50"/>
      <c r="L40" s="50"/>
    </row>
    <row r="41" spans="1:16" s="70" customFormat="1" ht="13.5" customHeight="1">
      <c r="A41" s="63" t="s">
        <v>149</v>
      </c>
      <c r="B41" s="89" t="s">
        <v>148</v>
      </c>
      <c r="C41" s="88"/>
      <c r="D41" s="87"/>
      <c r="E41" s="87" t="e">
        <f>D41*100/C41</f>
        <v>#DIV/0!</v>
      </c>
      <c r="F41" s="58">
        <f>D41/B41*100</f>
        <v>0</v>
      </c>
      <c r="G41" s="50"/>
      <c r="H41" s="50"/>
      <c r="I41" s="50"/>
      <c r="J41" s="50"/>
      <c r="K41" s="50"/>
      <c r="L41" s="50"/>
    </row>
    <row r="42" spans="1:16" s="70" customFormat="1">
      <c r="A42" s="63" t="s">
        <v>147</v>
      </c>
      <c r="B42" s="89" t="s">
        <v>146</v>
      </c>
      <c r="C42" s="88"/>
      <c r="D42" s="88">
        <v>10</v>
      </c>
      <c r="E42" s="87" t="e">
        <f>D42*100/C42</f>
        <v>#DIV/0!</v>
      </c>
      <c r="F42" s="58">
        <f>D42/B42*100</f>
        <v>0.53954893708859386</v>
      </c>
      <c r="G42" s="50"/>
      <c r="H42" s="50"/>
      <c r="I42" s="50"/>
      <c r="J42" s="50"/>
      <c r="K42" s="50"/>
      <c r="L42" s="50"/>
    </row>
    <row r="43" spans="1:16" s="116" customFormat="1">
      <c r="A43" s="99" t="s">
        <v>145</v>
      </c>
      <c r="B43" s="98"/>
      <c r="C43" s="118"/>
      <c r="D43" s="118"/>
      <c r="E43" s="96"/>
      <c r="F43" s="95"/>
      <c r="G43" s="117"/>
      <c r="H43" s="117"/>
      <c r="I43" s="117"/>
      <c r="J43" s="117"/>
      <c r="K43" s="117"/>
      <c r="L43" s="117"/>
    </row>
    <row r="44" spans="1:16" s="91" customFormat="1" ht="18" customHeight="1">
      <c r="A44" s="94" t="s">
        <v>144</v>
      </c>
      <c r="B44" s="115">
        <f>B45+B46+B47+B48</f>
        <v>7659.9</v>
      </c>
      <c r="C44" s="115">
        <f>C45+C46+C47+C48</f>
        <v>0</v>
      </c>
      <c r="D44" s="115">
        <f>D45+D46+D47+D48</f>
        <v>657.90000000000009</v>
      </c>
      <c r="E44" s="92" t="e">
        <f>D44*100/C44</f>
        <v>#DIV/0!</v>
      </c>
      <c r="F44" s="92">
        <f>D44/B44*100</f>
        <v>8.5888849723886747</v>
      </c>
      <c r="G44" s="50"/>
      <c r="H44" s="50"/>
      <c r="I44" s="50"/>
      <c r="J44" s="50"/>
      <c r="K44" s="50"/>
      <c r="L44" s="50"/>
    </row>
    <row r="45" spans="1:16" s="50" customFormat="1">
      <c r="A45" s="113" t="s">
        <v>143</v>
      </c>
      <c r="B45" s="112" t="s">
        <v>142</v>
      </c>
      <c r="C45" s="114"/>
      <c r="D45" s="114"/>
      <c r="E45" s="92" t="e">
        <f>D45*100/C45</f>
        <v>#DIV/0!</v>
      </c>
      <c r="F45" s="58">
        <f>D45/B45*100</f>
        <v>0</v>
      </c>
    </row>
    <row r="46" spans="1:16" s="70" customFormat="1">
      <c r="A46" s="113" t="s">
        <v>141</v>
      </c>
      <c r="B46" s="112" t="s">
        <v>140</v>
      </c>
      <c r="C46" s="88"/>
      <c r="D46" s="88">
        <v>212.8</v>
      </c>
      <c r="E46" s="87" t="e">
        <f>D46*100/C46</f>
        <v>#DIV/0!</v>
      </c>
      <c r="F46" s="58">
        <f>D46/B46*100</f>
        <v>6.3452306407848065</v>
      </c>
      <c r="G46" s="50"/>
      <c r="H46" s="50"/>
      <c r="I46" s="50"/>
      <c r="J46" s="50"/>
      <c r="K46" s="50"/>
      <c r="L46" s="50"/>
    </row>
    <row r="47" spans="1:16" s="70" customFormat="1">
      <c r="A47" s="113" t="s">
        <v>139</v>
      </c>
      <c r="B47" s="112" t="s">
        <v>138</v>
      </c>
      <c r="C47" s="88"/>
      <c r="D47" s="88"/>
      <c r="E47" s="87"/>
      <c r="F47" s="58">
        <f>D47/B47*100</f>
        <v>0</v>
      </c>
      <c r="G47" s="50"/>
      <c r="H47" s="50"/>
      <c r="I47" s="50"/>
      <c r="J47" s="50"/>
      <c r="K47" s="50"/>
      <c r="L47" s="50"/>
    </row>
    <row r="48" spans="1:16" s="70" customFormat="1" ht="25.5">
      <c r="A48" s="63" t="s">
        <v>137</v>
      </c>
      <c r="B48" s="89" t="s">
        <v>136</v>
      </c>
      <c r="C48" s="88"/>
      <c r="D48" s="87">
        <v>445.1</v>
      </c>
      <c r="E48" s="87" t="e">
        <f>D48*100/C48</f>
        <v>#DIV/0!</v>
      </c>
      <c r="F48" s="58">
        <f>D48/B48*100</f>
        <v>11.740346064570586</v>
      </c>
      <c r="G48" s="50"/>
      <c r="H48" s="50"/>
      <c r="I48" s="50"/>
      <c r="J48" s="50"/>
      <c r="K48" s="50"/>
      <c r="L48" s="50"/>
    </row>
    <row r="49" spans="1:24" hidden="1">
      <c r="A49" s="69" t="s">
        <v>100</v>
      </c>
      <c r="B49" s="62"/>
      <c r="C49" s="61">
        <v>862.5</v>
      </c>
      <c r="D49" s="60"/>
      <c r="E49" s="84">
        <f>D49*100/C49</f>
        <v>0</v>
      </c>
      <c r="F49" s="58" t="e">
        <f>D49/B49*100</f>
        <v>#DIV/0!</v>
      </c>
      <c r="G49" s="45"/>
      <c r="H49" s="45"/>
      <c r="I49" s="45"/>
      <c r="J49" s="45"/>
      <c r="K49" s="45"/>
      <c r="L49" s="45"/>
    </row>
    <row r="50" spans="1:24" hidden="1">
      <c r="A50" s="69" t="s">
        <v>99</v>
      </c>
      <c r="B50" s="62"/>
      <c r="C50" s="61"/>
      <c r="D50" s="61"/>
      <c r="E50" s="60"/>
      <c r="F50" s="58"/>
      <c r="G50" s="45"/>
      <c r="H50" s="45"/>
      <c r="I50" s="45"/>
      <c r="J50" s="45"/>
      <c r="K50" s="45"/>
      <c r="L50" s="45"/>
    </row>
    <row r="51" spans="1:24" s="85" customFormat="1">
      <c r="A51" s="99" t="s">
        <v>135</v>
      </c>
      <c r="B51" s="56"/>
      <c r="C51" s="97"/>
      <c r="D51" s="97"/>
      <c r="E51" s="96"/>
      <c r="F51" s="9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s="91" customFormat="1" ht="14.25" customHeight="1">
      <c r="A52" s="94" t="s">
        <v>134</v>
      </c>
      <c r="B52" s="93">
        <f>B55+B58+B64+B61</f>
        <v>202443.3</v>
      </c>
      <c r="C52" s="93">
        <f>C55+C58+C64+C61</f>
        <v>0</v>
      </c>
      <c r="D52" s="93">
        <f>D55+D58+D64+D61</f>
        <v>22868.900000000005</v>
      </c>
      <c r="E52" s="92" t="e">
        <f>D52*100/C52</f>
        <v>#DIV/0!</v>
      </c>
      <c r="F52" s="92">
        <f>D52/B52*100</f>
        <v>11.296446955764901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hidden="1">
      <c r="A53" s="69" t="s">
        <v>100</v>
      </c>
      <c r="B53" s="90">
        <f>B56+B59+B65+B62</f>
        <v>0</v>
      </c>
      <c r="C53" s="90">
        <f>C56+C59+C65+C62</f>
        <v>0</v>
      </c>
      <c r="D53" s="90">
        <f>D56+D59+D65+D62</f>
        <v>0</v>
      </c>
      <c r="E53" s="111" t="e">
        <f>D53*100/C53</f>
        <v>#DIV/0!</v>
      </c>
      <c r="F53" s="58" t="e">
        <f>D53/B53*100</f>
        <v>#DIV/0!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idden="1">
      <c r="A54" s="69" t="s">
        <v>99</v>
      </c>
      <c r="B54" s="90">
        <f>B57+B60+B66+B63</f>
        <v>0</v>
      </c>
      <c r="C54" s="90">
        <f>C57+C60+C66+C63</f>
        <v>0</v>
      </c>
      <c r="D54" s="90">
        <f>D57+D60+D66+D63</f>
        <v>0</v>
      </c>
      <c r="E54" s="111" t="e">
        <f>D54*100/C54</f>
        <v>#DIV/0!</v>
      </c>
      <c r="F54" s="58" t="e">
        <f>D54/B54*100</f>
        <v>#DIV/0!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s="70" customFormat="1">
      <c r="A55" s="63" t="s">
        <v>133</v>
      </c>
      <c r="B55" s="100">
        <v>31225.4</v>
      </c>
      <c r="C55" s="88"/>
      <c r="D55" s="88">
        <v>3141.7</v>
      </c>
      <c r="E55" s="87" t="e">
        <f>D55*100/C55</f>
        <v>#DIV/0!</v>
      </c>
      <c r="F55" s="58">
        <f>D55/B55*100</f>
        <v>10.061360302830387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hidden="1">
      <c r="A56" s="69" t="s">
        <v>100</v>
      </c>
      <c r="B56" s="108"/>
      <c r="C56" s="109"/>
      <c r="D56" s="109"/>
      <c r="E56" s="84" t="e">
        <f>D56*100/C56</f>
        <v>#DIV/0!</v>
      </c>
      <c r="F56" s="58" t="e">
        <f>D56/B56*100</f>
        <v>#DIV/0!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idden="1">
      <c r="A57" s="69" t="s">
        <v>99</v>
      </c>
      <c r="B57" s="108"/>
      <c r="C57" s="109"/>
      <c r="D57" s="109"/>
      <c r="E57" s="84" t="e">
        <f>D57*100/C57</f>
        <v>#DIV/0!</v>
      </c>
      <c r="F57" s="58" t="e">
        <f>D57/B57*100</f>
        <v>#DIV/0!</v>
      </c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s="70" customFormat="1">
      <c r="A58" s="63" t="s">
        <v>132</v>
      </c>
      <c r="B58" s="89" t="s">
        <v>131</v>
      </c>
      <c r="C58" s="88"/>
      <c r="D58" s="110">
        <v>18491.400000000001</v>
      </c>
      <c r="E58" s="87" t="e">
        <f>D58*100/C58</f>
        <v>#DIV/0!</v>
      </c>
      <c r="F58" s="58">
        <f>D58/B58*100</f>
        <v>11.566088718757038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hidden="1">
      <c r="A59" s="69" t="s">
        <v>100</v>
      </c>
      <c r="B59" s="108"/>
      <c r="C59" s="109"/>
      <c r="D59" s="109"/>
      <c r="E59" s="84" t="e">
        <f>D59*100/C59</f>
        <v>#DIV/0!</v>
      </c>
      <c r="F59" s="58" t="e">
        <f>D59/B59*100</f>
        <v>#DIV/0!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15" hidden="1" customHeight="1">
      <c r="A60" s="69" t="s">
        <v>99</v>
      </c>
      <c r="B60" s="108"/>
      <c r="C60" s="109"/>
      <c r="D60" s="109"/>
      <c r="E60" s="84" t="e">
        <f>D60*100/C60</f>
        <v>#DIV/0!</v>
      </c>
      <c r="F60" s="58" t="e">
        <f>D60/B60*100</f>
        <v>#DIV/0!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26.25" customHeight="1">
      <c r="A61" s="63" t="s">
        <v>130</v>
      </c>
      <c r="B61" s="89" t="s">
        <v>129</v>
      </c>
      <c r="C61" s="88"/>
      <c r="D61" s="88">
        <v>95.9</v>
      </c>
      <c r="E61" s="84" t="e">
        <f>D61*100/C61</f>
        <v>#DIV/0!</v>
      </c>
      <c r="F61" s="58">
        <f>D61/B61*100</f>
        <v>5.0513563339478544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12.75" hidden="1" customHeight="1">
      <c r="A62" s="69" t="s">
        <v>100</v>
      </c>
      <c r="B62" s="108"/>
      <c r="C62" s="107"/>
      <c r="D62" s="107"/>
      <c r="E62" s="84"/>
      <c r="F62" s="58" t="e">
        <f>D62/B62*100</f>
        <v>#DIV/0!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12.75" hidden="1" customHeight="1">
      <c r="A63" s="69" t="s">
        <v>99</v>
      </c>
      <c r="B63" s="108"/>
      <c r="C63" s="107"/>
      <c r="D63" s="107"/>
      <c r="E63" s="84"/>
      <c r="F63" s="58" t="e">
        <f>D63/B63*100</f>
        <v>#DIV/0!</v>
      </c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s="70" customFormat="1" ht="14.25" customHeight="1">
      <c r="A64" s="63" t="s">
        <v>128</v>
      </c>
      <c r="B64" s="89" t="s">
        <v>127</v>
      </c>
      <c r="C64" s="88"/>
      <c r="D64" s="88">
        <v>1139.9000000000001</v>
      </c>
      <c r="E64" s="87" t="e">
        <f>D64*100/C64</f>
        <v>#DIV/0!</v>
      </c>
      <c r="F64" s="58">
        <f>D64/B64*100</f>
        <v>12.070864307346932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3.5" hidden="1" customHeight="1">
      <c r="A65" s="69" t="s">
        <v>100</v>
      </c>
      <c r="B65" s="62"/>
      <c r="C65" s="61"/>
      <c r="D65" s="61"/>
      <c r="E65" s="84" t="e">
        <f>D65*100/C65</f>
        <v>#DIV/0!</v>
      </c>
      <c r="F65" s="58" t="e">
        <f>D65/B65*100</f>
        <v>#DIV/0!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idden="1">
      <c r="A66" s="69" t="s">
        <v>99</v>
      </c>
      <c r="B66" s="62"/>
      <c r="C66" s="61"/>
      <c r="D66" s="61"/>
      <c r="E66" s="84" t="e">
        <f>D66*100/C66</f>
        <v>#DIV/0!</v>
      </c>
      <c r="F66" s="58" t="e">
        <f>D66/B66*100</f>
        <v>#DIV/0!</v>
      </c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1:24" s="85" customFormat="1">
      <c r="A67" s="99" t="s">
        <v>126</v>
      </c>
      <c r="B67" s="98"/>
      <c r="C67" s="97"/>
      <c r="D67" s="97"/>
      <c r="E67" s="96"/>
      <c r="F67" s="9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s="91" customFormat="1">
      <c r="A68" s="94" t="s">
        <v>125</v>
      </c>
      <c r="B68" s="106">
        <f>B71+B74</f>
        <v>22827.9</v>
      </c>
      <c r="C68" s="105">
        <f>C71+C74</f>
        <v>0</v>
      </c>
      <c r="D68" s="105">
        <f>D71+D74</f>
        <v>2296.1999999999998</v>
      </c>
      <c r="E68" s="92" t="e">
        <f>D68*100/C68</f>
        <v>#DIV/0!</v>
      </c>
      <c r="F68" s="92">
        <f>D68/B68*100</f>
        <v>10.058743905484077</v>
      </c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idden="1">
      <c r="A69" s="69" t="s">
        <v>100</v>
      </c>
      <c r="B69" s="61">
        <f>B72+B75</f>
        <v>0</v>
      </c>
      <c r="C69" s="61">
        <f>C72+C75</f>
        <v>0</v>
      </c>
      <c r="D69" s="61">
        <f>D72+D75</f>
        <v>0</v>
      </c>
      <c r="E69" s="84" t="e">
        <f>D69*100/C69</f>
        <v>#DIV/0!</v>
      </c>
      <c r="F69" s="58" t="e">
        <f>D69/B69*100</f>
        <v>#DIV/0!</v>
      </c>
      <c r="G69" s="45"/>
      <c r="H69" s="45"/>
      <c r="I69" s="45"/>
      <c r="J69" s="45"/>
      <c r="K69" s="45"/>
      <c r="L69" s="45"/>
      <c r="Q69" s="45"/>
      <c r="R69" s="45"/>
      <c r="S69" s="45"/>
      <c r="T69" s="45"/>
      <c r="U69" s="45"/>
      <c r="V69" s="45"/>
      <c r="W69" s="45"/>
      <c r="X69" s="45"/>
    </row>
    <row r="70" spans="1:24" hidden="1">
      <c r="A70" s="69" t="s">
        <v>99</v>
      </c>
      <c r="B70" s="104">
        <f>B73</f>
        <v>0</v>
      </c>
      <c r="C70" s="104">
        <f>C73</f>
        <v>0</v>
      </c>
      <c r="D70" s="104">
        <f>D73</f>
        <v>0</v>
      </c>
      <c r="E70" s="84" t="e">
        <f>D70*100/C70</f>
        <v>#DIV/0!</v>
      </c>
      <c r="F70" s="58" t="e">
        <f>D70/B70*100</f>
        <v>#DIV/0!</v>
      </c>
      <c r="G70" s="45"/>
      <c r="H70" s="45"/>
      <c r="I70" s="45"/>
      <c r="J70" s="45"/>
      <c r="K70" s="45"/>
      <c r="L70" s="45"/>
    </row>
    <row r="71" spans="1:24" s="70" customFormat="1">
      <c r="A71" s="63" t="s">
        <v>124</v>
      </c>
      <c r="B71" s="89" t="s">
        <v>123</v>
      </c>
      <c r="C71" s="88"/>
      <c r="D71" s="88">
        <v>2045.3</v>
      </c>
      <c r="E71" s="87" t="e">
        <f>D71*100/C71</f>
        <v>#DIV/0!</v>
      </c>
      <c r="F71" s="58">
        <f>D71/B71*100</f>
        <v>9.9485862432935939</v>
      </c>
      <c r="G71" s="50"/>
      <c r="H71" s="50"/>
      <c r="I71" s="50"/>
      <c r="J71" s="50"/>
      <c r="K71" s="50"/>
      <c r="L71" s="50"/>
    </row>
    <row r="72" spans="1:24" hidden="1">
      <c r="A72" s="69" t="s">
        <v>100</v>
      </c>
      <c r="B72" s="68"/>
      <c r="C72" s="67"/>
      <c r="D72" s="67"/>
      <c r="E72" s="84" t="e">
        <f>D72*100/C72</f>
        <v>#DIV/0!</v>
      </c>
      <c r="F72" s="58" t="e">
        <f>D72/B72*100</f>
        <v>#DIV/0!</v>
      </c>
      <c r="G72" s="45"/>
      <c r="H72" s="45"/>
      <c r="I72" s="45"/>
      <c r="J72" s="45"/>
      <c r="K72" s="45"/>
      <c r="L72" s="45"/>
    </row>
    <row r="73" spans="1:24" hidden="1">
      <c r="A73" s="69" t="s">
        <v>99</v>
      </c>
      <c r="B73" s="68"/>
      <c r="C73" s="67"/>
      <c r="D73" s="67"/>
      <c r="E73" s="84" t="e">
        <f>D73*100/C73</f>
        <v>#DIV/0!</v>
      </c>
      <c r="F73" s="58" t="e">
        <f>D73/B73*100</f>
        <v>#DIV/0!</v>
      </c>
      <c r="G73" s="45"/>
      <c r="H73" s="45"/>
      <c r="I73" s="45"/>
      <c r="J73" s="45"/>
      <c r="K73" s="45"/>
      <c r="L73" s="45"/>
    </row>
    <row r="74" spans="1:24" s="70" customFormat="1" ht="25.5">
      <c r="A74" s="63" t="s">
        <v>122</v>
      </c>
      <c r="B74" s="89" t="s">
        <v>121</v>
      </c>
      <c r="C74" s="88"/>
      <c r="D74" s="88">
        <v>250.9</v>
      </c>
      <c r="E74" s="87" t="e">
        <f>D74*100/C74</f>
        <v>#DIV/0!</v>
      </c>
      <c r="F74" s="58">
        <f>D74/B74*100</f>
        <v>11.056760091662261</v>
      </c>
      <c r="G74" s="50"/>
      <c r="H74" s="50"/>
      <c r="I74" s="50"/>
      <c r="J74" s="50"/>
      <c r="K74" s="50"/>
      <c r="L74" s="50"/>
    </row>
    <row r="75" spans="1:24" hidden="1">
      <c r="A75" s="69" t="s">
        <v>100</v>
      </c>
      <c r="B75" s="62"/>
      <c r="C75" s="61"/>
      <c r="D75" s="61"/>
      <c r="E75" s="84" t="e">
        <f>D75*100/C75</f>
        <v>#DIV/0!</v>
      </c>
      <c r="F75" s="58" t="e">
        <f>D75/B75*100</f>
        <v>#DIV/0!</v>
      </c>
      <c r="G75" s="45"/>
      <c r="H75" s="45"/>
      <c r="I75" s="45"/>
      <c r="J75" s="45"/>
      <c r="K75" s="45"/>
      <c r="L75" s="45"/>
    </row>
    <row r="76" spans="1:24" s="85" customFormat="1">
      <c r="A76" s="99" t="s">
        <v>120</v>
      </c>
      <c r="B76" s="98"/>
      <c r="C76" s="97"/>
      <c r="D76" s="97"/>
      <c r="E76" s="96"/>
      <c r="F76" s="95"/>
      <c r="G76" s="45"/>
      <c r="H76" s="45"/>
      <c r="I76" s="45"/>
      <c r="J76" s="45"/>
      <c r="K76" s="45"/>
      <c r="L76" s="45"/>
      <c r="M76" s="86"/>
      <c r="N76" s="86"/>
      <c r="O76" s="86"/>
      <c r="P76" s="86"/>
      <c r="Q76" s="86"/>
      <c r="R76" s="86"/>
      <c r="S76" s="86"/>
      <c r="T76" s="86"/>
      <c r="U76" s="86"/>
      <c r="V76" s="86"/>
    </row>
    <row r="77" spans="1:24" s="91" customFormat="1">
      <c r="A77" s="94" t="s">
        <v>119</v>
      </c>
      <c r="B77" s="102">
        <f>B78</f>
        <v>128</v>
      </c>
      <c r="C77" s="103">
        <f>C78</f>
        <v>0</v>
      </c>
      <c r="D77" s="102">
        <f>D78</f>
        <v>0</v>
      </c>
      <c r="E77" s="92" t="e">
        <f>D77*100/C77</f>
        <v>#DIV/0!</v>
      </c>
      <c r="F77" s="92">
        <f>D77/B77*100</f>
        <v>0</v>
      </c>
      <c r="G77" s="50"/>
      <c r="H77" s="50"/>
      <c r="I77" s="50"/>
      <c r="J77" s="50"/>
      <c r="K77" s="50"/>
      <c r="L77" s="50"/>
      <c r="M77" s="101"/>
      <c r="N77" s="101"/>
      <c r="O77" s="101"/>
      <c r="P77" s="101"/>
      <c r="Q77" s="101"/>
      <c r="R77" s="101"/>
      <c r="S77" s="101"/>
      <c r="T77" s="101"/>
      <c r="U77" s="101"/>
      <c r="V77" s="101"/>
    </row>
    <row r="78" spans="1:24" s="70" customFormat="1" ht="25.5">
      <c r="A78" s="63" t="s">
        <v>118</v>
      </c>
      <c r="B78" s="100">
        <v>128</v>
      </c>
      <c r="C78" s="88"/>
      <c r="D78" s="87"/>
      <c r="E78" s="87" t="e">
        <f>D78*100/C78</f>
        <v>#DIV/0!</v>
      </c>
      <c r="F78" s="58">
        <f>D78/B78*100</f>
        <v>0</v>
      </c>
      <c r="G78" s="50"/>
      <c r="H78" s="50"/>
      <c r="I78" s="50"/>
      <c r="J78" s="50"/>
      <c r="K78" s="50"/>
      <c r="L78" s="50"/>
    </row>
    <row r="79" spans="1:24" s="85" customFormat="1">
      <c r="A79" s="99" t="s">
        <v>117</v>
      </c>
      <c r="B79" s="98"/>
      <c r="C79" s="97"/>
      <c r="D79" s="97"/>
      <c r="E79" s="96"/>
      <c r="F79" s="9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1:24" s="91" customFormat="1">
      <c r="A80" s="94" t="s">
        <v>116</v>
      </c>
      <c r="B80" s="93">
        <f>B83+B84+B87+B89+B88</f>
        <v>45279.8</v>
      </c>
      <c r="C80" s="93">
        <f>C83+C84+C87+C89+C88</f>
        <v>0</v>
      </c>
      <c r="D80" s="93">
        <f>D83+D84+D87+D89+D88</f>
        <v>4906.8</v>
      </c>
      <c r="E80" s="92" t="e">
        <f>D80*100/C80</f>
        <v>#DIV/0!</v>
      </c>
      <c r="F80" s="92">
        <f>D80/B80*100</f>
        <v>10.836620303093211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1:23" hidden="1">
      <c r="A81" s="69" t="s">
        <v>100</v>
      </c>
      <c r="B81" s="60">
        <f>B85+B90</f>
        <v>0</v>
      </c>
      <c r="C81" s="90">
        <f>C85+C90</f>
        <v>0</v>
      </c>
      <c r="D81" s="60">
        <f>D85+D90</f>
        <v>0</v>
      </c>
      <c r="E81" s="84" t="e">
        <f>D81*100/C81</f>
        <v>#DIV/0!</v>
      </c>
      <c r="F81" s="58" t="e">
        <f>D81/B81*100</f>
        <v>#DIV/0!</v>
      </c>
      <c r="G81" s="45"/>
      <c r="H81" s="45"/>
      <c r="I81" s="45"/>
      <c r="J81" s="45"/>
      <c r="K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 hidden="1">
      <c r="A82" s="69" t="s">
        <v>99</v>
      </c>
      <c r="B82" s="60">
        <f>B86+B91</f>
        <v>0</v>
      </c>
      <c r="C82" s="90">
        <f>C86+C91</f>
        <v>0</v>
      </c>
      <c r="D82" s="60">
        <f>D86+D91</f>
        <v>0</v>
      </c>
      <c r="E82" s="84" t="e">
        <f>D82*100/C82</f>
        <v>#DIV/0!</v>
      </c>
      <c r="F82" s="58" t="e">
        <f>D82/B82*100</f>
        <v>#DIV/0!</v>
      </c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:23" s="70" customFormat="1">
      <c r="A83" s="63" t="s">
        <v>115</v>
      </c>
      <c r="B83" s="89" t="s">
        <v>114</v>
      </c>
      <c r="C83" s="88"/>
      <c r="D83" s="88">
        <v>50.2</v>
      </c>
      <c r="E83" s="87" t="e">
        <f>D83*100/C83</f>
        <v>#DIV/0!</v>
      </c>
      <c r="F83" s="58">
        <f>D83/B83*100</f>
        <v>7.7230769230769241</v>
      </c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s="70" customFormat="1">
      <c r="A84" s="63" t="s">
        <v>113</v>
      </c>
      <c r="B84" s="89" t="s">
        <v>112</v>
      </c>
      <c r="C84" s="88"/>
      <c r="D84" s="87">
        <v>3398.6</v>
      </c>
      <c r="E84" s="87" t="e">
        <f>D84*100/C84</f>
        <v>#DIV/0!</v>
      </c>
      <c r="F84" s="58">
        <f>D84/B84*100</f>
        <v>11.500016918756133</v>
      </c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hidden="1">
      <c r="A85" s="69" t="s">
        <v>100</v>
      </c>
      <c r="B85" s="73"/>
      <c r="C85" s="72"/>
      <c r="D85" s="72"/>
      <c r="E85" s="84" t="e">
        <f>D85*100/C85</f>
        <v>#DIV/0!</v>
      </c>
      <c r="F85" s="58" t="e">
        <f>D85/B85*100</f>
        <v>#DIV/0!</v>
      </c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hidden="1">
      <c r="A86" s="69" t="s">
        <v>99</v>
      </c>
      <c r="B86" s="73"/>
      <c r="C86" s="72"/>
      <c r="D86" s="72"/>
      <c r="E86" s="84" t="e">
        <f>D86*100/C86</f>
        <v>#DIV/0!</v>
      </c>
      <c r="F86" s="58" t="e">
        <f>D86/B86*100</f>
        <v>#DIV/0!</v>
      </c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23" s="70" customFormat="1">
      <c r="A87" s="63" t="s">
        <v>111</v>
      </c>
      <c r="B87" s="89" t="s">
        <v>110</v>
      </c>
      <c r="C87" s="88"/>
      <c r="D87" s="88">
        <v>838.2</v>
      </c>
      <c r="E87" s="87" t="e">
        <f>D87*100/C87</f>
        <v>#DIV/0!</v>
      </c>
      <c r="F87" s="58">
        <f>D87/B87*100</f>
        <v>9.0490996243036683</v>
      </c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s="70" customFormat="1" ht="14.25" customHeight="1">
      <c r="A88" s="63" t="s">
        <v>109</v>
      </c>
      <c r="B88" s="89" t="s">
        <v>108</v>
      </c>
      <c r="C88" s="88"/>
      <c r="D88" s="88">
        <v>84.5</v>
      </c>
      <c r="E88" s="87" t="e">
        <f>D88*100/C88</f>
        <v>#DIV/0!</v>
      </c>
      <c r="F88" s="58">
        <f>D88/B88*100</f>
        <v>7.9792256846081209</v>
      </c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s="70" customFormat="1" ht="27" customHeight="1">
      <c r="A89" s="63" t="s">
        <v>107</v>
      </c>
      <c r="B89" s="89" t="s">
        <v>106</v>
      </c>
      <c r="C89" s="88"/>
      <c r="D89" s="88">
        <v>535.29999999999995</v>
      </c>
      <c r="E89" s="87" t="e">
        <f>D89*100/C89</f>
        <v>#DIV/0!</v>
      </c>
      <c r="F89" s="58">
        <f>D89/B89*100</f>
        <v>11.257623554153522</v>
      </c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 s="85" customFormat="1" ht="12.75" hidden="1" customHeight="1">
      <c r="A90" s="69" t="s">
        <v>100</v>
      </c>
      <c r="B90" s="62"/>
      <c r="C90" s="61"/>
      <c r="D90" s="60"/>
      <c r="E90" s="87" t="e">
        <f>D90*100/C90</f>
        <v>#DIV/0!</v>
      </c>
      <c r="F90" s="58" t="e">
        <f>D90/B90*100</f>
        <v>#DIV/0!</v>
      </c>
      <c r="G90" s="86"/>
      <c r="H90" s="86"/>
      <c r="I90" s="86"/>
      <c r="J90" s="86"/>
      <c r="K90" s="86"/>
      <c r="L90" s="86"/>
      <c r="M90" s="86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1:23" ht="14.25" hidden="1" customHeight="1">
      <c r="A91" s="69" t="s">
        <v>99</v>
      </c>
      <c r="B91" s="62"/>
      <c r="C91" s="61"/>
      <c r="D91" s="61"/>
      <c r="E91" s="84" t="e">
        <f>D91*100/C91</f>
        <v>#DIV/0!</v>
      </c>
      <c r="F91" s="58" t="e">
        <f>D91/B91*100</f>
        <v>#DIV/0!</v>
      </c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1:23">
      <c r="A92" s="83" t="s">
        <v>105</v>
      </c>
      <c r="B92" s="82"/>
      <c r="C92" s="81"/>
      <c r="D92" s="81"/>
      <c r="E92" s="54" t="e">
        <f>D92*100/C92</f>
        <v>#DIV/0!</v>
      </c>
      <c r="F92" s="53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1:23">
      <c r="A93" s="80" t="s">
        <v>104</v>
      </c>
      <c r="B93" s="79">
        <f>B95+B94</f>
        <v>4270.7</v>
      </c>
      <c r="C93" s="79">
        <f>C95+C94</f>
        <v>0</v>
      </c>
      <c r="D93" s="79">
        <f>D95+D94</f>
        <v>362.1</v>
      </c>
      <c r="E93" s="78"/>
      <c r="F93" s="77">
        <f>D93/B93*100</f>
        <v>8.478703725384598</v>
      </c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1:23" hidden="1">
      <c r="A94" s="76" t="s">
        <v>103</v>
      </c>
      <c r="B94" s="75"/>
      <c r="C94" s="75"/>
      <c r="D94" s="75"/>
      <c r="E94" s="59"/>
      <c r="F94" s="71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1:23" s="70" customFormat="1" ht="14.25" customHeight="1">
      <c r="A95" s="74" t="s">
        <v>102</v>
      </c>
      <c r="B95" s="73" t="s">
        <v>101</v>
      </c>
      <c r="C95" s="72"/>
      <c r="D95" s="72">
        <v>362.1</v>
      </c>
      <c r="E95" s="71"/>
      <c r="F95" s="58">
        <f>D95/B95*100</f>
        <v>8.478703725384598</v>
      </c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ht="14.25" hidden="1" customHeight="1">
      <c r="A96" s="69" t="s">
        <v>100</v>
      </c>
      <c r="B96" s="68"/>
      <c r="C96" s="67"/>
      <c r="D96" s="67"/>
      <c r="E96" s="59"/>
      <c r="F96" s="66" t="e">
        <f>D96/B96*100</f>
        <v>#DIV/0!</v>
      </c>
      <c r="N96" s="45"/>
      <c r="O96" s="45"/>
      <c r="P96" s="45"/>
      <c r="Q96" s="45"/>
      <c r="R96" s="45"/>
      <c r="S96" s="45"/>
      <c r="T96" s="45"/>
      <c r="U96" s="45"/>
      <c r="V96" s="45"/>
      <c r="W96" s="45"/>
    </row>
    <row r="97" spans="1:23" ht="15" hidden="1" customHeight="1">
      <c r="A97" s="69" t="s">
        <v>99</v>
      </c>
      <c r="B97" s="68"/>
      <c r="C97" s="67"/>
      <c r="D97" s="67"/>
      <c r="E97" s="59"/>
      <c r="F97" s="66" t="e">
        <f>D97/B97*100</f>
        <v>#DIV/0!</v>
      </c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1:23" ht="26.25" customHeight="1">
      <c r="A98" s="57" t="s">
        <v>98</v>
      </c>
      <c r="B98" s="64" t="str">
        <f>B99</f>
        <v>230</v>
      </c>
      <c r="C98" s="65">
        <f>C99</f>
        <v>0</v>
      </c>
      <c r="D98" s="64">
        <f>D99</f>
        <v>42.9</v>
      </c>
      <c r="E98" s="53"/>
      <c r="F98" s="53">
        <f>D98/B98*100</f>
        <v>18.652173913043477</v>
      </c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1:23" ht="26.25" customHeight="1">
      <c r="A99" s="63" t="s">
        <v>97</v>
      </c>
      <c r="B99" s="62" t="s">
        <v>96</v>
      </c>
      <c r="C99" s="61"/>
      <c r="D99" s="60">
        <v>42.9</v>
      </c>
      <c r="E99" s="59"/>
      <c r="F99" s="58">
        <f>D99/B99*100</f>
        <v>18.652173913043477</v>
      </c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ht="38.25">
      <c r="A100" s="57" t="s">
        <v>95</v>
      </c>
      <c r="B100" s="56" t="s">
        <v>94</v>
      </c>
      <c r="C100" s="55"/>
      <c r="D100" s="55">
        <v>11939.9</v>
      </c>
      <c r="E100" s="54"/>
      <c r="F100" s="53">
        <f>D100/B100*100</f>
        <v>17.947584797035766</v>
      </c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 s="49" customFormat="1" ht="14.25" customHeight="1">
      <c r="A101" s="52" t="s">
        <v>93</v>
      </c>
      <c r="B101" s="51">
        <f>B8+B28+B32+B36+B44+B52+B68+B77+B80+B93+B98+B100</f>
        <v>421361.9</v>
      </c>
      <c r="C101" s="51">
        <f>C8+C28+C32+C36+C44+C52+C68+C77+C80+C93+C98+C100</f>
        <v>0</v>
      </c>
      <c r="D101" s="51">
        <f>D8+D28+D32+D36+D44+D52+D68+D77+D80+D93+D98+D100</f>
        <v>49168.400000000009</v>
      </c>
      <c r="E101" s="51" t="e">
        <f>E8+E36+E44+E52+E68+E77+E80</f>
        <v>#DIV/0!</v>
      </c>
      <c r="F101" s="51">
        <f>D101/B101*100</f>
        <v>11.668924029438827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1:23" ht="12" customHeight="1"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:23" ht="12.75" hidden="1" customHeight="1">
      <c r="A103" s="48" t="s">
        <v>92</v>
      </c>
      <c r="B103" s="47">
        <f>B9+B38+B49+B53+B69+B81+B96+B34</f>
        <v>0</v>
      </c>
      <c r="C103" s="47">
        <f>C9+C38+C49+C53+C69+C81+C96</f>
        <v>862.5</v>
      </c>
      <c r="D103" s="47">
        <f>D9+D38+D49+D53+D69+D81+D96+D34</f>
        <v>0</v>
      </c>
      <c r="E103" s="46"/>
      <c r="F103" s="46" t="e">
        <f>D103/B103*100</f>
        <v>#DIV/0!</v>
      </c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:23" ht="15" hidden="1" customHeight="1">
      <c r="A104" s="48" t="s">
        <v>91</v>
      </c>
      <c r="B104" s="47">
        <f>B10+B54+B70+B82+B97</f>
        <v>0</v>
      </c>
      <c r="C104" s="47">
        <f>C10+C54+C70+C82+C97</f>
        <v>0</v>
      </c>
      <c r="D104" s="47">
        <f>D10+D54+D70+D82+D97</f>
        <v>0</v>
      </c>
      <c r="E104" s="46"/>
      <c r="F104" s="46" t="e">
        <f>D104/B104*100</f>
        <v>#DIV/0!</v>
      </c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2016-04-18T06:40:28Z</dcterms:created>
  <dcterms:modified xsi:type="dcterms:W3CDTF">2016-04-18T06:41:16Z</dcterms:modified>
</cp:coreProperties>
</file>