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доходы" sheetId="1" r:id="rId1"/>
    <sheet name="расходы" sheetId="2" r:id="rId2"/>
  </sheets>
  <definedNames>
    <definedName name="_xlnm.Print_Area" localSheetId="1">расходы!$A$1:$G$93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E33"/>
  <c r="F33"/>
  <c r="F34"/>
  <c r="E35"/>
  <c r="F35"/>
  <c r="B37"/>
  <c r="C37"/>
  <c r="D37"/>
  <c r="E37"/>
  <c r="F37"/>
  <c r="E38"/>
  <c r="F38"/>
  <c r="E39"/>
  <c r="F39"/>
  <c r="F40"/>
  <c r="E41"/>
  <c r="F41"/>
  <c r="B42"/>
  <c r="C42"/>
  <c r="D42"/>
  <c r="F42"/>
  <c r="F43"/>
  <c r="B45"/>
  <c r="C45"/>
  <c r="D45"/>
  <c r="F45"/>
  <c r="B46"/>
  <c r="C46"/>
  <c r="D46"/>
  <c r="E46"/>
  <c r="F46"/>
  <c r="B47"/>
  <c r="C47"/>
  <c r="D47"/>
  <c r="E47" s="1"/>
  <c r="F47"/>
  <c r="E48"/>
  <c r="E45" s="1"/>
  <c r="F48"/>
  <c r="E49"/>
  <c r="F49"/>
  <c r="E50"/>
  <c r="F50"/>
  <c r="E51"/>
  <c r="F51"/>
  <c r="E52"/>
  <c r="F52"/>
  <c r="E53"/>
  <c r="F53"/>
  <c r="E54"/>
  <c r="F54"/>
  <c r="F55"/>
  <c r="F56"/>
  <c r="E57"/>
  <c r="F57"/>
  <c r="E58"/>
  <c r="F58"/>
  <c r="B60"/>
  <c r="C60"/>
  <c r="D60"/>
  <c r="E60"/>
  <c r="F60"/>
  <c r="B61"/>
  <c r="C61"/>
  <c r="D61"/>
  <c r="E61" s="1"/>
  <c r="F61"/>
  <c r="B62"/>
  <c r="C62"/>
  <c r="D62"/>
  <c r="E62"/>
  <c r="F62"/>
  <c r="E63"/>
  <c r="F63"/>
  <c r="E64"/>
  <c r="F64"/>
  <c r="E65"/>
  <c r="F65"/>
  <c r="E66"/>
  <c r="F66"/>
  <c r="B68"/>
  <c r="C68"/>
  <c r="D68"/>
  <c r="E68" s="1"/>
  <c r="F68"/>
  <c r="E69"/>
  <c r="F69"/>
  <c r="B71"/>
  <c r="C71"/>
  <c r="D71"/>
  <c r="E71"/>
  <c r="F71"/>
  <c r="B72"/>
  <c r="C72"/>
  <c r="D72"/>
  <c r="E72" s="1"/>
  <c r="F72"/>
  <c r="B73"/>
  <c r="C73"/>
  <c r="D73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B84"/>
  <c r="C84"/>
  <c r="C92" s="1"/>
  <c r="D84"/>
  <c r="F84"/>
  <c r="F86"/>
  <c r="F87"/>
  <c r="F88"/>
  <c r="B89"/>
  <c r="C89"/>
  <c r="D89"/>
  <c r="F89" s="1"/>
  <c r="F90"/>
  <c r="F91"/>
  <c r="B92"/>
  <c r="D92"/>
  <c r="F92"/>
  <c r="B94"/>
  <c r="C94"/>
  <c r="D94"/>
  <c r="F94"/>
  <c r="B95"/>
  <c r="C95"/>
  <c r="D95"/>
  <c r="F95"/>
  <c r="E44" i="1"/>
  <c r="E43"/>
  <c r="E42"/>
  <c r="E41"/>
  <c r="D40"/>
  <c r="E40" s="1"/>
  <c r="C40"/>
  <c r="C39" s="1"/>
  <c r="D39"/>
  <c r="E39" s="1"/>
  <c r="D35"/>
  <c r="C35"/>
  <c r="E34"/>
  <c r="E33"/>
  <c r="E32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C5" s="1"/>
  <c r="D5"/>
  <c r="D50" s="1"/>
  <c r="E92" i="2" l="1"/>
  <c r="C49" i="1"/>
  <c r="C50"/>
  <c r="E50" s="1"/>
  <c r="E6"/>
  <c r="D49"/>
  <c r="E49" s="1"/>
  <c r="E5"/>
</calcChain>
</file>

<file path=xl/sharedStrings.xml><?xml version="1.0" encoding="utf-8"?>
<sst xmlns="http://schemas.openxmlformats.org/spreadsheetml/2006/main" count="226" uniqueCount="203">
  <si>
    <t xml:space="preserve">Исполнение доходов Районного Бюджета на 01.10.2019г.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</si>
  <si>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</si>
  <si>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</si>
  <si>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</si>
  <si>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</si>
  <si>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</si>
  <si>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</si>
  <si>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</si>
  <si>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</si>
  <si>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</si>
  <si>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</si>
  <si>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</si>
  <si>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</si>
  <si>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</si>
  <si>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</si>
  <si>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</si>
  <si>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</si>
  <si>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</si>
  <si>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</si>
  <si>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</si>
  <si>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</si>
  <si>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</si>
  <si>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</si>
  <si>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</si>
  <si>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</si>
  <si>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</si>
  <si>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</si>
  <si>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</si>
  <si>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</si>
  <si>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</si>
  <si>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</si>
  <si>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</si>
  <si>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</si>
  <si>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</si>
  <si>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</si>
  <si>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</si>
  <si>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</si>
  <si>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</si>
  <si>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</si>
  <si>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</si>
  <si>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</si>
  <si>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</si>
  <si>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</si>
  <si>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</si>
  <si>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</si>
  <si>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</si>
  <si>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</si>
  <si>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</si>
  <si>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</si>
  <si>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</si>
  <si>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</si>
  <si>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</si>
  <si>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</si>
  <si>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</si>
  <si>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</si>
  <si>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</si>
  <si>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</si>
  <si>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</si>
  <si>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</si>
  <si>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</si>
  <si>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</si>
  <si>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</si>
  <si>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</si>
  <si>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</si>
  <si>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</si>
  <si>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</si>
  <si>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</si>
  <si>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</si>
  <si>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</si>
  <si>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</si>
  <si>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</si>
  <si>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</si>
  <si>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</si>
  <si>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</si>
  <si>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</si>
  <si>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</si>
  <si>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</si>
  <si>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</si>
  <si>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</si>
  <si>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</si>
  <si>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</si>
  <si>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</si>
  <si>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</si>
  <si>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</si>
  <si>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</si>
  <si>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</si>
  <si>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</si>
  <si>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</si>
  <si>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</si>
  <si>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</si>
  <si>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</si>
  <si>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</si>
  <si>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</si>
  <si>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</si>
  <si>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</si>
  <si>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>всего коммун</t>
  </si>
  <si>
    <t>всего зпл</t>
  </si>
  <si>
    <t>ВСЕГО:</t>
  </si>
  <si>
    <t>76158,3</t>
  </si>
  <si>
    <t>1400   Межбюджетные трансферты общего характера бюджетам субъектов Российской Федерации и муниципальных образований</t>
  </si>
  <si>
    <t>15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</si>
  <si>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</si>
  <si>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</si>
  <si>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</si>
  <si>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</si>
  <si>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4743,6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</si>
  <si>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</si>
  <si>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</si>
  <si>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</si>
  <si>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</si>
  <si>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5685,6</t>
  </si>
  <si>
    <t>1006  Другие вопросы в области социальной политики</t>
  </si>
  <si>
    <t>367,5</t>
  </si>
  <si>
    <t>1004  Охрана семьи и детства</t>
  </si>
  <si>
    <t>11038,7</t>
  </si>
  <si>
    <t>1003  Социальное обеспечение населения</t>
  </si>
  <si>
    <t>52601,5</t>
  </si>
  <si>
    <t>1002  Социальное обслуживание населения</t>
  </si>
  <si>
    <t>1200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</si>
  <si>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</si>
  <si>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</si>
  <si>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</si>
  <si>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</si>
  <si>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</si>
  <si>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</si>
  <si>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2075,4</t>
  </si>
  <si>
    <t>0804  Другие вопросы в области культуры, кинематографии</t>
  </si>
  <si>
    <t>67221,6</t>
  </si>
  <si>
    <t>0801  Культура</t>
  </si>
  <si>
    <t>0800  Культура, кинематография</t>
  </si>
  <si>
    <t>Культура, кинематография</t>
  </si>
  <si>
    <t>15268,8</t>
  </si>
  <si>
    <t>0709   Другие вопросы в области образования</t>
  </si>
  <si>
    <t>4053,1</t>
  </si>
  <si>
    <t>0707  Молодежная политика и оздоровление детей</t>
  </si>
  <si>
    <t>0703 Дополнительное образование</t>
  </si>
  <si>
    <t>187847,4</t>
  </si>
  <si>
    <t>0702  Общее образование</t>
  </si>
  <si>
    <t>0701  Дошкольное образование</t>
  </si>
  <si>
    <t>0700  Образование</t>
  </si>
  <si>
    <t>Образование</t>
  </si>
  <si>
    <t>130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</si>
  <si>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</si>
  <si>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</si>
  <si>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6626,0</t>
  </si>
  <si>
    <t>0505  Другие вопросы в области жилищно-коммунального хозяйства</t>
  </si>
  <si>
    <t>3073,5</t>
  </si>
  <si>
    <t>0503  Благоустройство</t>
  </si>
  <si>
    <t>3577,1</t>
  </si>
  <si>
    <t>0502  Коммунальное хозяйство</t>
  </si>
  <si>
    <t>30,0</t>
  </si>
  <si>
    <t>0501  Жилищное хозяйство</t>
  </si>
  <si>
    <t>0500  Жилищно-коммунальное хозяйство</t>
  </si>
  <si>
    <t>Жилищно-коммунальное хозяйство</t>
  </si>
  <si>
    <t>27608,5</t>
  </si>
  <si>
    <t>0412  Другие вопросы</t>
  </si>
  <si>
    <t>0410 Связь и информатика</t>
  </si>
  <si>
    <t>7393,4</t>
  </si>
  <si>
    <t>0409   Дорожное хозяйство</t>
  </si>
  <si>
    <t>12013,4</t>
  </si>
  <si>
    <t>0408  Транспорт</t>
  </si>
  <si>
    <t>2640,7</t>
  </si>
  <si>
    <t xml:space="preserve"> расходы на выплату персаналу муниципальных органов</t>
  </si>
  <si>
    <t>0405  Сельское хозяйство и рыболовство</t>
  </si>
  <si>
    <t>0400   Национальная экономика</t>
  </si>
  <si>
    <t>Национальная экономика</t>
  </si>
  <si>
    <t>355</t>
  </si>
  <si>
    <t>0310   Обеспечение противопожарной безопасности</t>
  </si>
  <si>
    <t>1542,1</t>
  </si>
  <si>
    <t>2315,4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</si>
  <si>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</si>
  <si>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</si>
  <si>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</si>
  <si>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</si>
  <si>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896,3</t>
  </si>
  <si>
    <t>0203  Мобилизационная и вневойсковая подготовка</t>
  </si>
  <si>
    <t>0200  Национальная оборона</t>
  </si>
  <si>
    <t>Национальная оборона</t>
  </si>
  <si>
    <t>23425,8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</si>
  <si>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</si>
  <si>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</si>
  <si>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</si>
  <si>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</si>
  <si>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7389,1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</si>
  <si>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</si>
  <si>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7,7</t>
  </si>
  <si>
    <t>0105  Судебная система</t>
  </si>
  <si>
    <t>26351,4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</si>
  <si>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</si>
  <si>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3680,9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</si>
  <si>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</si>
  <si>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</si>
  <si>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</si>
  <si>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</si>
  <si>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</si>
  <si>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</si>
  <si>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01.10.19г.</t>
  </si>
  <si>
    <t>Назначено на 9мес.</t>
  </si>
  <si>
    <t>Назначено на  год</t>
  </si>
  <si>
    <t>на 01.10.2019г.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</si>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</sst>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165" fontId="10" fillId="9" borderId="13" xfId="0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7" fontId="10" fillId="9" borderId="13" xfId="1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165" fontId="0" fillId="8" borderId="13" xfId="0" applyNumberFormat="1" applyFont="1" applyFill="1" applyBorder="1"/>
    <xf numFmtId="164" fontId="0" fillId="8" borderId="13" xfId="0" applyNumberFormat="1" applyFill="1" applyBorder="1" applyAlignment="1">
      <alignment horizontal="right" wrapText="1"/>
    </xf>
    <xf numFmtId="165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165" fontId="10" fillId="8" borderId="13" xfId="0" applyNumberFormat="1" applyFont="1" applyFill="1" applyBorder="1" applyAlignment="1">
      <alignment horizontal="right" wrapText="1"/>
    </xf>
    <xf numFmtId="0" fontId="10" fillId="8" borderId="13" xfId="0" applyFont="1" applyFill="1" applyBorder="1"/>
    <xf numFmtId="165" fontId="1" fillId="4" borderId="13" xfId="0" applyNumberFormat="1" applyFont="1" applyFill="1" applyBorder="1"/>
    <xf numFmtId="165" fontId="0" fillId="9" borderId="13" xfId="0" applyNumberFormat="1" applyFill="1" applyBorder="1"/>
    <xf numFmtId="0" fontId="10" fillId="9" borderId="13" xfId="0" applyFont="1" applyFill="1" applyBorder="1"/>
    <xf numFmtId="0" fontId="0" fillId="9" borderId="13" xfId="0" applyFill="1" applyBorder="1"/>
    <xf numFmtId="49" fontId="10" fillId="9" borderId="13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13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165" fontId="10" fillId="0" borderId="13" xfId="1" applyNumberFormat="1" applyFont="1" applyBorder="1" applyAlignment="1">
      <alignment horizontal="right" wrapText="1"/>
    </xf>
    <xf numFmtId="0" fontId="13" fillId="8" borderId="0" xfId="0" applyFont="1" applyFill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5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29539.006999999998</v>
      </c>
      <c r="D5" s="16">
        <f>D6+D9+D13+D16+D17+D21+D26+D31+D34+D35+D28</f>
        <v>19388.241000000009</v>
      </c>
      <c r="E5" s="17">
        <f>SUM(D5/C5*100)</f>
        <v>65.636062173654011</v>
      </c>
    </row>
    <row r="6" spans="1:5" ht="15">
      <c r="A6" s="18" t="s">
        <v>9</v>
      </c>
      <c r="B6" s="19" t="s">
        <v>10</v>
      </c>
      <c r="C6" s="20">
        <f>SUM(C7:C8)</f>
        <v>20744.8</v>
      </c>
      <c r="D6" s="20">
        <f>SUM(D7:D8)</f>
        <v>13844.918000000001</v>
      </c>
      <c r="E6" s="21">
        <f>SUM(D6/C6*100)</f>
        <v>66.739221395241216</v>
      </c>
    </row>
    <row r="7" spans="1:5" ht="15">
      <c r="A7" s="22" t="s">
        <v>11</v>
      </c>
      <c r="B7" s="23" t="s">
        <v>12</v>
      </c>
      <c r="C7" s="24">
        <v>4.5</v>
      </c>
      <c r="D7" s="24">
        <v>0.73599999999999999</v>
      </c>
      <c r="E7" s="25">
        <f>SUM(D7*100/C7)</f>
        <v>16.355555555555554</v>
      </c>
    </row>
    <row r="8" spans="1:5" ht="15">
      <c r="A8" s="26" t="s">
        <v>13</v>
      </c>
      <c r="B8" s="23" t="s">
        <v>14</v>
      </c>
      <c r="C8" s="24">
        <v>20740.3</v>
      </c>
      <c r="D8" s="24">
        <v>13844.182000000001</v>
      </c>
      <c r="E8" s="25">
        <f>SUM(D8*100/C8)</f>
        <v>66.750153083610186</v>
      </c>
    </row>
    <row r="9" spans="1:5" ht="15">
      <c r="A9" s="18" t="s">
        <v>15</v>
      </c>
      <c r="B9" s="19" t="s">
        <v>16</v>
      </c>
      <c r="C9" s="20">
        <f>SUM(C10:C12)</f>
        <v>1774</v>
      </c>
      <c r="D9" s="20">
        <f>SUM(D10:D12)</f>
        <v>1250.598</v>
      </c>
      <c r="E9" s="21">
        <f>SUM(D9/C9*100)</f>
        <v>70.49594137542276</v>
      </c>
    </row>
    <row r="10" spans="1:5" ht="15">
      <c r="A10" s="26" t="s">
        <v>17</v>
      </c>
      <c r="B10" s="23" t="s">
        <v>18</v>
      </c>
      <c r="C10" s="24">
        <v>1440</v>
      </c>
      <c r="D10" s="24">
        <v>1134.4469999999999</v>
      </c>
      <c r="E10" s="25">
        <f>SUM(D10*100/C10)</f>
        <v>78.781041666666653</v>
      </c>
    </row>
    <row r="11" spans="1:5" ht="15">
      <c r="A11" s="26" t="s">
        <v>19</v>
      </c>
      <c r="B11" s="23" t="s">
        <v>20</v>
      </c>
      <c r="C11" s="24">
        <v>334</v>
      </c>
      <c r="D11" s="24">
        <v>116.151</v>
      </c>
      <c r="E11" s="25">
        <f>SUM(D11*100/C11)</f>
        <v>34.775748502994013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-12.129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4144</v>
      </c>
      <c r="D21" s="20">
        <f>SUM(D22:D25)</f>
        <v>2385.8009999999999</v>
      </c>
      <c r="E21" s="21">
        <f>SUM(D21/C21*100)</f>
        <v>57.572417953667951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4140</v>
      </c>
      <c r="D23" s="24">
        <v>2260.183</v>
      </c>
      <c r="E23" s="25">
        <f>SUM(D23*100/C23)</f>
        <v>54.593792270531395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4</v>
      </c>
      <c r="D25" s="24">
        <v>125.61799999999999</v>
      </c>
      <c r="E25" s="25">
        <f>SUM(D25*100/C25)</f>
        <v>3140.45</v>
      </c>
    </row>
    <row r="26" spans="1:5" ht="16.5" customHeight="1">
      <c r="A26" s="18" t="s">
        <v>47</v>
      </c>
      <c r="B26" s="19" t="s">
        <v>48</v>
      </c>
      <c r="C26" s="20">
        <f>SUM(C27)</f>
        <v>216</v>
      </c>
      <c r="D26" s="20">
        <f>SUM(D27)</f>
        <v>118.062</v>
      </c>
      <c r="E26" s="21">
        <f>SUM(D26/C26*100)</f>
        <v>54.658333333333331</v>
      </c>
    </row>
    <row r="27" spans="1:5" ht="15" customHeight="1">
      <c r="A27" s="26" t="s">
        <v>49</v>
      </c>
      <c r="B27" s="23" t="s">
        <v>50</v>
      </c>
      <c r="C27" s="24">
        <v>216</v>
      </c>
      <c r="D27" s="24">
        <v>118.062</v>
      </c>
      <c r="E27" s="25">
        <f>SUM(D27*100/C27)</f>
        <v>54.658333333333331</v>
      </c>
    </row>
    <row r="28" spans="1:5" ht="15" customHeight="1">
      <c r="A28" s="18" t="s">
        <v>51</v>
      </c>
      <c r="B28" s="19" t="s">
        <v>52</v>
      </c>
      <c r="C28" s="20">
        <f>SUM(C29:C30)</f>
        <v>1220.624</v>
      </c>
      <c r="D28" s="20">
        <f>SUM(D29:D30)</f>
        <v>625.27599999999995</v>
      </c>
      <c r="E28" s="21">
        <f>SUM(D28/C28*100)</f>
        <v>51.225930343824132</v>
      </c>
    </row>
    <row r="29" spans="1:5" ht="15.75" customHeight="1">
      <c r="A29" s="26" t="s">
        <v>53</v>
      </c>
      <c r="B29" s="23" t="s">
        <v>54</v>
      </c>
      <c r="C29" s="24">
        <v>1220.624</v>
      </c>
      <c r="D29" s="24">
        <v>613.14499999999998</v>
      </c>
      <c r="E29" s="25">
        <f>SUM(D29*100/C29)</f>
        <v>50.232094404173601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12.131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248</v>
      </c>
      <c r="D31" s="20">
        <f>SUM(D32:D33)</f>
        <v>850.00400000000002</v>
      </c>
      <c r="E31" s="21">
        <f>SUM(D31/C31*100)</f>
        <v>342.74354838709678</v>
      </c>
    </row>
    <row r="32" spans="1:5" ht="15" customHeight="1">
      <c r="A32" s="26" t="s">
        <v>59</v>
      </c>
      <c r="B32" s="23" t="s">
        <v>60</v>
      </c>
      <c r="C32" s="24">
        <v>150</v>
      </c>
      <c r="D32" s="24">
        <v>0</v>
      </c>
      <c r="E32" s="25">
        <f>D32/C32*100</f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850.00400000000002</v>
      </c>
      <c r="E33" s="25">
        <f>SUM(D33*100/C33)</f>
        <v>867.35102040816332</v>
      </c>
    </row>
    <row r="34" spans="1:5" ht="15" customHeight="1">
      <c r="A34" s="18" t="s">
        <v>63</v>
      </c>
      <c r="B34" s="19" t="s">
        <v>64</v>
      </c>
      <c r="C34" s="20">
        <v>1191.5830000000001</v>
      </c>
      <c r="D34" s="20">
        <v>327.79399999999998</v>
      </c>
      <c r="E34" s="21">
        <f>SUM(D34/C34*100)</f>
        <v>27.509120220748361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-2.0829999999999997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-2.1629999999999998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0.08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577918.88900000008</v>
      </c>
      <c r="D39" s="28">
        <f>D40+D47+D48+D46</f>
        <v>419553.658</v>
      </c>
      <c r="E39" s="17">
        <f>SUM(D39/C39*100)</f>
        <v>72.597325677652307</v>
      </c>
    </row>
    <row r="40" spans="1:5" ht="15.75" customHeight="1">
      <c r="A40" s="18" t="s">
        <v>74</v>
      </c>
      <c r="B40" s="19" t="s">
        <v>75</v>
      </c>
      <c r="C40" s="20">
        <f>SUM(C41:C45)</f>
        <v>578048.10700000008</v>
      </c>
      <c r="D40" s="20">
        <f>SUM(D41:D45)</f>
        <v>419715.05199999997</v>
      </c>
      <c r="E40" s="21">
        <f>SUM(D40/C40*100)</f>
        <v>72.609017643578227</v>
      </c>
    </row>
    <row r="41" spans="1:5" ht="15">
      <c r="A41" s="22" t="s">
        <v>76</v>
      </c>
      <c r="B41" s="23" t="s">
        <v>77</v>
      </c>
      <c r="C41" s="24">
        <v>191652</v>
      </c>
      <c r="D41" s="24">
        <v>161905</v>
      </c>
      <c r="E41" s="25">
        <f>D41/C41*100</f>
        <v>84.478638365370571</v>
      </c>
    </row>
    <row r="42" spans="1:5" ht="15">
      <c r="A42" s="26" t="s">
        <v>78</v>
      </c>
      <c r="B42" s="23" t="s">
        <v>79</v>
      </c>
      <c r="C42" s="24">
        <v>95542.297999999995</v>
      </c>
      <c r="D42" s="24">
        <v>49532.72</v>
      </c>
      <c r="E42" s="25">
        <f>D42/C42*100</f>
        <v>51.843760341623771</v>
      </c>
    </row>
    <row r="43" spans="1:5" ht="15">
      <c r="A43" s="26" t="s">
        <v>80</v>
      </c>
      <c r="B43" s="23" t="s">
        <v>81</v>
      </c>
      <c r="C43" s="24">
        <v>252454.90900000001</v>
      </c>
      <c r="D43" s="24">
        <v>179414.53200000001</v>
      </c>
      <c r="E43" s="25">
        <f>D43/C43*100</f>
        <v>71.067951386122573</v>
      </c>
    </row>
    <row r="44" spans="1:5" ht="15">
      <c r="A44" s="26" t="s">
        <v>82</v>
      </c>
      <c r="B44" s="23" t="s">
        <v>83</v>
      </c>
      <c r="C44" s="24">
        <v>38398.9</v>
      </c>
      <c r="D44" s="24">
        <v>28862.799999999999</v>
      </c>
      <c r="E44" s="25">
        <f>D44/C44*100</f>
        <v>75.165694850633741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223.63499999999999</v>
      </c>
      <c r="D46" s="24">
        <v>203.59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5.5759999999999996</v>
      </c>
      <c r="D47" s="24">
        <v>5.5759999999999996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-358.42899999999997</v>
      </c>
      <c r="D48" s="31">
        <v>-370.56</v>
      </c>
      <c r="E48" s="25">
        <v>0</v>
      </c>
    </row>
    <row r="49" spans="1:5" ht="14.25">
      <c r="A49" s="32"/>
      <c r="B49" s="33" t="s">
        <v>92</v>
      </c>
      <c r="C49" s="34">
        <f>SUM(C5+C39)</f>
        <v>607457.89600000007</v>
      </c>
      <c r="D49" s="34">
        <f>SUM(D5+D39)</f>
        <v>438941.89899999998</v>
      </c>
      <c r="E49" s="35">
        <f>SUM(D49/C49*100)</f>
        <v>72.258818576621138</v>
      </c>
    </row>
    <row r="50" spans="1:5" ht="15.75" thickBot="1">
      <c r="A50" s="36"/>
      <c r="B50" s="37" t="s">
        <v>93</v>
      </c>
      <c r="C50" s="38">
        <f>SUM(C5)</f>
        <v>29539.006999999998</v>
      </c>
      <c r="D50" s="38">
        <f>SUM(D5)</f>
        <v>19388.241000000009</v>
      </c>
      <c r="E50" s="39">
        <f>SUM(D50/C50*100)</f>
        <v>65.636062173654011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view="pageBreakPreview" zoomScaleNormal="100" zoomScaleSheetLayoutView="100" workbookViewId="0">
      <pane ySplit="6" topLeftCell="A7" activePane="bottomLeft" state="frozen"/>
      <selection pane="bottomLeft" activeCell="A32" sqref="A32"/>
    </sheetView>
  </sheetViews>
  <sheetFormatPr defaultRowHeight="12.75"/>
  <cols>
    <col min="1" max="1" width="54.140625" style="43" customWidth="1"/>
    <col min="2" max="2" width="10.7109375" style="42" customWidth="1"/>
    <col min="3" max="3" width="7" hidden="1" customWidth="1"/>
    <col min="4" max="4" width="10.85546875" customWidth="1"/>
    <col min="5" max="5" width="0.140625" style="41" hidden="1" customWidth="1"/>
    <col min="6" max="6" width="11.28515625" style="41" customWidth="1"/>
    <col min="7" max="7" width="9.5703125" customWidth="1"/>
    <col min="16" max="16" width="7.42578125" customWidth="1"/>
  </cols>
  <sheetData>
    <row r="1" spans="1:16" hidden="1">
      <c r="C1" t="s">
        <v>202</v>
      </c>
      <c r="D1" s="146" t="s">
        <v>201</v>
      </c>
      <c r="E1" s="146"/>
      <c r="F1" s="146"/>
    </row>
    <row r="2" spans="1:16" ht="6" customHeight="1"/>
    <row r="3" spans="1:16">
      <c r="A3" s="144" t="s">
        <v>200</v>
      </c>
      <c r="B3" s="145"/>
      <c r="C3" s="144"/>
      <c r="D3" s="144"/>
      <c r="E3" s="144"/>
      <c r="F3" s="144"/>
    </row>
    <row r="4" spans="1:16">
      <c r="A4" s="144" t="s">
        <v>199</v>
      </c>
      <c r="B4" s="145"/>
      <c r="C4" s="144"/>
      <c r="D4" s="144"/>
      <c r="E4" s="144"/>
      <c r="F4" s="144"/>
    </row>
    <row r="5" spans="1:16" ht="10.5" customHeight="1">
      <c r="A5" s="47"/>
      <c r="B5" s="143"/>
      <c r="C5" s="69"/>
      <c r="D5" s="69"/>
      <c r="E5" s="45"/>
      <c r="F5" s="45"/>
    </row>
    <row r="6" spans="1:16" s="139" customFormat="1" ht="43.5" customHeight="1">
      <c r="A6" s="142"/>
      <c r="B6" s="141" t="s">
        <v>198</v>
      </c>
      <c r="C6" s="141" t="s">
        <v>197</v>
      </c>
      <c r="D6" s="141" t="s">
        <v>196</v>
      </c>
      <c r="E6" s="140" t="s">
        <v>195</v>
      </c>
      <c r="F6" s="140" t="s">
        <v>194</v>
      </c>
    </row>
    <row r="7" spans="1:16" s="126" customFormat="1">
      <c r="A7" s="100" t="s">
        <v>193</v>
      </c>
      <c r="B7" s="99"/>
      <c r="C7" s="128"/>
      <c r="D7" s="128"/>
      <c r="E7" s="138"/>
      <c r="F7" s="138"/>
      <c r="G7" s="127"/>
      <c r="H7" s="127"/>
      <c r="I7" s="127"/>
      <c r="J7" s="127"/>
      <c r="K7" s="127"/>
      <c r="L7" s="130"/>
      <c r="M7" s="130"/>
      <c r="N7" s="130"/>
      <c r="O7" s="130"/>
      <c r="P7" s="130"/>
    </row>
    <row r="8" spans="1:16" s="92" customFormat="1" ht="14.25" customHeight="1">
      <c r="A8" s="137" t="s">
        <v>192</v>
      </c>
      <c r="B8" s="136">
        <f>B10+B11+B12+B14+B15+B16+B17+B18</f>
        <v>62426.8</v>
      </c>
      <c r="C8" s="136">
        <f>C10+C11+C12+C15+C17+C18</f>
        <v>0</v>
      </c>
      <c r="D8" s="136">
        <f>D10+D11+D12+D15+D17+D18+D16+D14</f>
        <v>36367.5</v>
      </c>
      <c r="E8" s="93" t="e">
        <f>D8*100/C8</f>
        <v>#DIV/0!</v>
      </c>
      <c r="F8" s="93">
        <f>D8/B8*100</f>
        <v>58.25622969622021</v>
      </c>
      <c r="G8" s="49"/>
      <c r="H8" s="49"/>
      <c r="I8" s="49"/>
      <c r="J8" s="49"/>
      <c r="K8" s="49"/>
      <c r="L8" s="102"/>
      <c r="M8" s="102"/>
      <c r="N8" s="102"/>
      <c r="O8" s="102"/>
      <c r="P8" s="102"/>
    </row>
    <row r="9" spans="1:16" ht="15.75" hidden="1" customHeight="1">
      <c r="A9" s="68" t="s">
        <v>103</v>
      </c>
      <c r="B9" s="135">
        <f>B13+B19</f>
        <v>0</v>
      </c>
      <c r="C9" s="135">
        <f>C13+C19</f>
        <v>0</v>
      </c>
      <c r="D9" s="135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191</v>
      </c>
      <c r="B10" s="134">
        <v>1471.9</v>
      </c>
      <c r="C10" s="89"/>
      <c r="D10" s="88">
        <v>974.3</v>
      </c>
      <c r="E10" s="88" t="e">
        <f>D10*100/C10</f>
        <v>#DIV/0!</v>
      </c>
      <c r="F10" s="57">
        <f>D10/B10*100</f>
        <v>66.193355526870022</v>
      </c>
    </row>
    <row r="11" spans="1:16" s="69" customFormat="1" ht="51">
      <c r="A11" s="62" t="s">
        <v>190</v>
      </c>
      <c r="B11" s="90" t="s">
        <v>189</v>
      </c>
      <c r="C11" s="89"/>
      <c r="D11" s="88">
        <v>2346</v>
      </c>
      <c r="E11" s="88" t="e">
        <f>D11*100/C11</f>
        <v>#DIV/0!</v>
      </c>
      <c r="F11" s="57">
        <f>D11/B11*100</f>
        <v>63.734412779483272</v>
      </c>
    </row>
    <row r="12" spans="1:16" s="69" customFormat="1" ht="52.5" customHeight="1">
      <c r="A12" s="62" t="s">
        <v>188</v>
      </c>
      <c r="B12" s="90" t="s">
        <v>187</v>
      </c>
      <c r="C12" s="89"/>
      <c r="D12" s="88">
        <v>14566.6</v>
      </c>
      <c r="E12" s="88" t="e">
        <f>D12*100/C12</f>
        <v>#DIV/0!</v>
      </c>
      <c r="F12" s="57">
        <f>D12/B12*100</f>
        <v>55.278277434974989</v>
      </c>
    </row>
    <row r="13" spans="1:16" hidden="1">
      <c r="A13" s="68" t="s">
        <v>103</v>
      </c>
      <c r="B13" s="61"/>
      <c r="C13" s="60"/>
      <c r="D13" s="60"/>
      <c r="E13" s="85" t="e">
        <f>D13*100/C13</f>
        <v>#DIV/0!</v>
      </c>
      <c r="F13" s="57" t="e">
        <f>D13/B13*100</f>
        <v>#DIV/0!</v>
      </c>
    </row>
    <row r="14" spans="1:16" s="69" customFormat="1">
      <c r="A14" s="62" t="s">
        <v>186</v>
      </c>
      <c r="B14" s="90" t="s">
        <v>185</v>
      </c>
      <c r="C14" s="89"/>
      <c r="D14" s="89">
        <v>0.8</v>
      </c>
      <c r="E14" s="88" t="e">
        <f>D14*100/C14</f>
        <v>#DIV/0!</v>
      </c>
      <c r="F14" s="57">
        <f>D14/B14*100</f>
        <v>10.38961038961039</v>
      </c>
    </row>
    <row r="15" spans="1:16" s="69" customFormat="1" ht="39" customHeight="1">
      <c r="A15" s="62" t="s">
        <v>184</v>
      </c>
      <c r="B15" s="90" t="s">
        <v>183</v>
      </c>
      <c r="C15" s="89"/>
      <c r="D15" s="88">
        <v>4848.1000000000004</v>
      </c>
      <c r="E15" s="88" t="e">
        <f>D15*100/C15</f>
        <v>#DIV/0!</v>
      </c>
      <c r="F15" s="57">
        <f>D15/B15*100</f>
        <v>65.611508844108215</v>
      </c>
    </row>
    <row r="16" spans="1:16" s="69" customFormat="1" ht="26.25" hidden="1" customHeight="1">
      <c r="A16" s="62" t="s">
        <v>182</v>
      </c>
      <c r="B16" s="90"/>
      <c r="C16" s="89"/>
      <c r="D16" s="89"/>
      <c r="E16" s="88" t="e">
        <f>D16*100/C16</f>
        <v>#DIV/0!</v>
      </c>
      <c r="F16" s="57" t="e">
        <f>D16/B16*100</f>
        <v>#DIV/0!</v>
      </c>
    </row>
    <row r="17" spans="1:16" s="69" customFormat="1">
      <c r="A17" s="62" t="s">
        <v>181</v>
      </c>
      <c r="B17" s="90" t="s">
        <v>180</v>
      </c>
      <c r="C17" s="89"/>
      <c r="D17" s="89"/>
      <c r="E17" s="88" t="e">
        <f>D17*100/C17</f>
        <v>#DIV/0!</v>
      </c>
      <c r="F17" s="57">
        <f>D17/B17*100</f>
        <v>0</v>
      </c>
    </row>
    <row r="18" spans="1:16" s="69" customFormat="1">
      <c r="A18" s="62" t="s">
        <v>179</v>
      </c>
      <c r="B18" s="90" t="s">
        <v>178</v>
      </c>
      <c r="C18" s="89"/>
      <c r="D18" s="89">
        <v>13631.7</v>
      </c>
      <c r="E18" s="88" t="e">
        <f>D18*100/C18</f>
        <v>#DIV/0!</v>
      </c>
      <c r="F18" s="57">
        <f>D18/B18*100</f>
        <v>58.190968931690698</v>
      </c>
    </row>
    <row r="19" spans="1:16" ht="15" hidden="1" customHeight="1">
      <c r="A19" s="68" t="s">
        <v>103</v>
      </c>
      <c r="B19" s="61"/>
      <c r="C19" s="60"/>
      <c r="D19" s="60"/>
      <c r="E19" s="85" t="e">
        <f>D19*100/C19</f>
        <v>#DIV/0!</v>
      </c>
      <c r="F19" s="57" t="e">
        <f>D19/B19*100</f>
        <v>#DIV/0!</v>
      </c>
    </row>
    <row r="20" spans="1:16">
      <c r="A20" s="100" t="s">
        <v>177</v>
      </c>
      <c r="B20" s="99"/>
      <c r="C20" s="98"/>
      <c r="D20" s="98"/>
      <c r="E20" s="98"/>
      <c r="F20" s="98"/>
    </row>
    <row r="21" spans="1:16">
      <c r="A21" s="133" t="s">
        <v>176</v>
      </c>
      <c r="B21" s="104" t="str">
        <f>B22</f>
        <v>896,3</v>
      </c>
      <c r="C21" s="104">
        <f>C22</f>
        <v>0</v>
      </c>
      <c r="D21" s="103">
        <v>643.5</v>
      </c>
      <c r="E21" s="132" t="e">
        <f>D21*100/C21</f>
        <v>#DIV/0!</v>
      </c>
      <c r="F21" s="93">
        <f>D21/B21*100</f>
        <v>71.795157871248477</v>
      </c>
    </row>
    <row r="22" spans="1:16">
      <c r="A22" s="62" t="s">
        <v>175</v>
      </c>
      <c r="B22" s="61" t="s">
        <v>174</v>
      </c>
      <c r="C22" s="60"/>
      <c r="D22" s="60">
        <v>643.5</v>
      </c>
      <c r="E22" s="85"/>
      <c r="F22" s="70">
        <f>D22/B22*100</f>
        <v>71.795157871248477</v>
      </c>
    </row>
    <row r="23" spans="1:16" hidden="1">
      <c r="A23" s="68" t="s">
        <v>173</v>
      </c>
      <c r="B23" s="61"/>
      <c r="C23" s="60"/>
      <c r="D23" s="60"/>
      <c r="E23" s="85"/>
      <c r="F23" s="57"/>
    </row>
    <row r="24" spans="1:16" s="86" customFormat="1" ht="25.5">
      <c r="A24" s="100" t="s">
        <v>172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171</v>
      </c>
      <c r="B25" s="103">
        <f>B26+B27</f>
        <v>2670.4</v>
      </c>
      <c r="C25" s="103">
        <f>C26+C27</f>
        <v>0</v>
      </c>
      <c r="D25" s="103">
        <f>D26+D27</f>
        <v>1897.1</v>
      </c>
      <c r="E25" s="93" t="e">
        <f>D25*100/C25</f>
        <v>#DIV/0!</v>
      </c>
      <c r="F25" s="93">
        <f>D25/B25*100</f>
        <v>71.041791491911326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5" t="s">
        <v>170</v>
      </c>
      <c r="B26" s="131" t="s">
        <v>169</v>
      </c>
      <c r="C26" s="131"/>
      <c r="D26" s="131" t="s">
        <v>168</v>
      </c>
      <c r="E26" s="70"/>
      <c r="F26" s="70">
        <f>D26/B26*100</f>
        <v>66.601883043966481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69" customFormat="1" ht="17.25" customHeight="1">
      <c r="A27" s="62" t="s">
        <v>167</v>
      </c>
      <c r="B27" s="90" t="s">
        <v>166</v>
      </c>
      <c r="C27" s="89"/>
      <c r="D27" s="89">
        <v>355</v>
      </c>
      <c r="E27" s="88"/>
      <c r="F27" s="70">
        <f>D27/B27*100</f>
        <v>100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6" customFormat="1">
      <c r="A28" s="100" t="s">
        <v>165</v>
      </c>
      <c r="B28" s="99"/>
      <c r="C28" s="128"/>
      <c r="D28" s="128"/>
      <c r="E28" s="97"/>
      <c r="F28" s="97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s="92" customFormat="1" ht="13.5" customHeight="1">
      <c r="A29" s="95" t="s">
        <v>164</v>
      </c>
      <c r="B29" s="103">
        <f>B30+B32+B35+B33+B34</f>
        <v>50690.200000000004</v>
      </c>
      <c r="C29" s="103">
        <f>C30+C32+C35+C33+C34</f>
        <v>0</v>
      </c>
      <c r="D29" s="103">
        <f>D30+D32+D35+D33+D34</f>
        <v>30581.600000000002</v>
      </c>
      <c r="E29" s="93" t="e">
        <f>D29*100/C29</f>
        <v>#DIV/0!</v>
      </c>
      <c r="F29" s="93">
        <f>D29/B29*100</f>
        <v>60.330399169859263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69" customFormat="1" ht="16.5" customHeight="1">
      <c r="A30" s="62" t="s">
        <v>163</v>
      </c>
      <c r="B30" s="129">
        <v>3674.9</v>
      </c>
      <c r="C30" s="89"/>
      <c r="D30" s="88">
        <v>2001.9</v>
      </c>
      <c r="E30" s="88" t="e">
        <f>D30*100/C30</f>
        <v>#DIV/0!</v>
      </c>
      <c r="F30" s="57">
        <f>D30/B30*100</f>
        <v>54.474951699365967</v>
      </c>
      <c r="G30" s="49"/>
      <c r="H30" s="49"/>
      <c r="I30" s="49"/>
      <c r="J30" s="49"/>
      <c r="K30" s="49"/>
      <c r="L30" s="49"/>
    </row>
    <row r="31" spans="1:16">
      <c r="A31" s="68" t="s">
        <v>162</v>
      </c>
      <c r="B31" s="61" t="s">
        <v>161</v>
      </c>
      <c r="C31" s="60"/>
      <c r="D31" s="59">
        <v>1683.7</v>
      </c>
      <c r="E31" s="85" t="e">
        <f>D31*100/C31</f>
        <v>#DIV/0!</v>
      </c>
      <c r="F31" s="57">
        <f>D31/B31*100</f>
        <v>63.759609194531762</v>
      </c>
      <c r="G31" s="44"/>
      <c r="H31" s="44"/>
      <c r="I31" s="44"/>
      <c r="J31" s="44"/>
      <c r="K31" s="44"/>
      <c r="L31" s="44"/>
    </row>
    <row r="32" spans="1:16" s="69" customFormat="1" ht="13.5" customHeight="1">
      <c r="A32" s="62" t="s">
        <v>160</v>
      </c>
      <c r="B32" s="90" t="s">
        <v>159</v>
      </c>
      <c r="C32" s="89"/>
      <c r="D32" s="89">
        <v>7215.1</v>
      </c>
      <c r="E32" s="88" t="e">
        <f>D32*100/C32</f>
        <v>#DIV/0!</v>
      </c>
      <c r="F32" s="57">
        <f>D32/B32*100</f>
        <v>60.058767709391184</v>
      </c>
      <c r="G32" s="49"/>
      <c r="H32" s="49"/>
      <c r="I32" s="49"/>
      <c r="J32" s="49"/>
      <c r="K32" s="49"/>
      <c r="L32" s="49"/>
    </row>
    <row r="33" spans="1:24" s="69" customFormat="1" ht="13.5" customHeight="1">
      <c r="A33" s="62" t="s">
        <v>158</v>
      </c>
      <c r="B33" s="90" t="s">
        <v>157</v>
      </c>
      <c r="C33" s="89"/>
      <c r="D33" s="88">
        <v>1537.4</v>
      </c>
      <c r="E33" s="88" t="e">
        <f>D33*100/C33</f>
        <v>#DIV/0!</v>
      </c>
      <c r="F33" s="57">
        <f>D33/B33*100</f>
        <v>20.794221873562911</v>
      </c>
      <c r="G33" s="49"/>
      <c r="H33" s="49"/>
      <c r="I33" s="49"/>
      <c r="J33" s="49"/>
      <c r="K33" s="49"/>
      <c r="L33" s="49"/>
    </row>
    <row r="34" spans="1:24" s="69" customFormat="1" ht="13.5" hidden="1" customHeight="1">
      <c r="A34" s="62" t="s">
        <v>156</v>
      </c>
      <c r="B34" s="90"/>
      <c r="C34" s="89"/>
      <c r="D34" s="88"/>
      <c r="E34" s="88"/>
      <c r="F34" s="57" t="e">
        <f>D34/B34*100</f>
        <v>#DIV/0!</v>
      </c>
      <c r="G34" s="49"/>
      <c r="H34" s="49"/>
      <c r="I34" s="49"/>
      <c r="J34" s="49"/>
      <c r="K34" s="49"/>
      <c r="L34" s="49"/>
    </row>
    <row r="35" spans="1:24" s="69" customFormat="1">
      <c r="A35" s="62" t="s">
        <v>155</v>
      </c>
      <c r="B35" s="90" t="s">
        <v>154</v>
      </c>
      <c r="C35" s="89"/>
      <c r="D35" s="89">
        <v>19827.2</v>
      </c>
      <c r="E35" s="88" t="e">
        <f>D35*100/C35</f>
        <v>#DIV/0!</v>
      </c>
      <c r="F35" s="57">
        <f>D35/B35*100</f>
        <v>71.815564047304264</v>
      </c>
      <c r="G35" s="49"/>
      <c r="H35" s="49"/>
      <c r="I35" s="49"/>
      <c r="J35" s="49"/>
      <c r="K35" s="49"/>
      <c r="L35" s="49"/>
    </row>
    <row r="36" spans="1:24" s="126" customFormat="1">
      <c r="A36" s="100" t="s">
        <v>153</v>
      </c>
      <c r="B36" s="99"/>
      <c r="C36" s="128"/>
      <c r="D36" s="128"/>
      <c r="E36" s="97"/>
      <c r="F36" s="96"/>
      <c r="G36" s="127"/>
      <c r="H36" s="127"/>
      <c r="I36" s="127"/>
      <c r="J36" s="127"/>
      <c r="K36" s="127"/>
      <c r="L36" s="127"/>
    </row>
    <row r="37" spans="1:24" s="92" customFormat="1" ht="18" customHeight="1">
      <c r="A37" s="95" t="s">
        <v>152</v>
      </c>
      <c r="B37" s="93">
        <f>B38+B39+B40+B41</f>
        <v>13306.6</v>
      </c>
      <c r="C37" s="93">
        <f>C38+C39+C40+C41</f>
        <v>0</v>
      </c>
      <c r="D37" s="93">
        <f>D38+D39+D40+D41</f>
        <v>10183.199999999999</v>
      </c>
      <c r="E37" s="93" t="e">
        <f>D37*100/C37</f>
        <v>#DIV/0!</v>
      </c>
      <c r="F37" s="93">
        <f>D37/B37*100</f>
        <v>76.527437512211975</v>
      </c>
      <c r="G37" s="49"/>
      <c r="H37" s="49"/>
      <c r="I37" s="49"/>
      <c r="J37" s="49"/>
      <c r="K37" s="49"/>
      <c r="L37" s="49"/>
    </row>
    <row r="38" spans="1:24" s="49" customFormat="1">
      <c r="A38" s="124" t="s">
        <v>151</v>
      </c>
      <c r="B38" s="123" t="s">
        <v>150</v>
      </c>
      <c r="C38" s="125"/>
      <c r="D38" s="125"/>
      <c r="E38" s="93" t="e">
        <f>D38*100/C38</f>
        <v>#DIV/0!</v>
      </c>
      <c r="F38" s="57">
        <f>D38/B38*100</f>
        <v>0</v>
      </c>
    </row>
    <row r="39" spans="1:24" s="69" customFormat="1">
      <c r="A39" s="124" t="s">
        <v>149</v>
      </c>
      <c r="B39" s="123" t="s">
        <v>148</v>
      </c>
      <c r="C39" s="89"/>
      <c r="D39" s="88">
        <v>1740.1</v>
      </c>
      <c r="E39" s="88" t="e">
        <f>D39*100/C39</f>
        <v>#DIV/0!</v>
      </c>
      <c r="F39" s="57">
        <f>D39/B39*100</f>
        <v>48.645550865226014</v>
      </c>
      <c r="G39" s="49"/>
      <c r="H39" s="49"/>
      <c r="I39" s="49"/>
      <c r="J39" s="49"/>
      <c r="K39" s="49"/>
      <c r="L39" s="49"/>
    </row>
    <row r="40" spans="1:24" s="69" customFormat="1" ht="15.75" customHeight="1">
      <c r="A40" s="124" t="s">
        <v>147</v>
      </c>
      <c r="B40" s="123" t="s">
        <v>146</v>
      </c>
      <c r="C40" s="89"/>
      <c r="D40" s="89">
        <v>2828.7</v>
      </c>
      <c r="E40" s="88"/>
      <c r="F40" s="57">
        <f>D40/B40*100</f>
        <v>92.035139092240115</v>
      </c>
      <c r="G40" s="49"/>
      <c r="H40" s="49"/>
      <c r="I40" s="49"/>
      <c r="J40" s="49"/>
      <c r="K40" s="49"/>
      <c r="L40" s="49"/>
    </row>
    <row r="41" spans="1:24" s="69" customFormat="1" ht="25.5">
      <c r="A41" s="62" t="s">
        <v>145</v>
      </c>
      <c r="B41" s="90" t="s">
        <v>144</v>
      </c>
      <c r="C41" s="89"/>
      <c r="D41" s="88">
        <v>5614.4</v>
      </c>
      <c r="E41" s="88" t="e">
        <f>D41*100/C41</f>
        <v>#DIV/0!</v>
      </c>
      <c r="F41" s="57">
        <f>D41/B41*100</f>
        <v>84.732870510111681</v>
      </c>
      <c r="G41" s="49"/>
      <c r="H41" s="49"/>
      <c r="I41" s="49"/>
      <c r="J41" s="49"/>
      <c r="K41" s="49"/>
      <c r="L41" s="49"/>
    </row>
    <row r="42" spans="1:24" ht="14.25" customHeight="1">
      <c r="A42" s="122" t="s">
        <v>143</v>
      </c>
      <c r="B42" s="121" t="str">
        <f>B43</f>
        <v>130</v>
      </c>
      <c r="C42" s="121">
        <f>C43</f>
        <v>0</v>
      </c>
      <c r="D42" s="63">
        <f>D43</f>
        <v>0</v>
      </c>
      <c r="E42" s="52"/>
      <c r="F42" s="52">
        <f>D42/B42*100</f>
        <v>0</v>
      </c>
      <c r="G42" s="44"/>
      <c r="H42" s="44"/>
      <c r="I42" s="44"/>
      <c r="J42" s="44"/>
      <c r="K42" s="44"/>
      <c r="L42" s="44"/>
    </row>
    <row r="43" spans="1:24" ht="25.5">
      <c r="A43" s="120" t="s">
        <v>142</v>
      </c>
      <c r="B43" s="119" t="s">
        <v>141</v>
      </c>
      <c r="C43" s="118"/>
      <c r="D43" s="117"/>
      <c r="E43" s="116"/>
      <c r="F43" s="76">
        <f>D43/B43*100</f>
        <v>0</v>
      </c>
      <c r="G43" s="44"/>
      <c r="H43" s="44"/>
      <c r="I43" s="44"/>
      <c r="J43" s="44"/>
      <c r="K43" s="44"/>
      <c r="L43" s="44"/>
    </row>
    <row r="44" spans="1:24" s="86" customFormat="1" ht="16.5" customHeight="1">
      <c r="A44" s="100" t="s">
        <v>140</v>
      </c>
      <c r="B44" s="55"/>
      <c r="C44" s="98"/>
      <c r="D44" s="98"/>
      <c r="E44" s="97"/>
      <c r="F44" s="96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92" customFormat="1" ht="14.25" customHeight="1">
      <c r="A45" s="95" t="s">
        <v>139</v>
      </c>
      <c r="B45" s="103">
        <f>B48+B51+B52+B54+B57</f>
        <v>252631.4</v>
      </c>
      <c r="C45" s="104">
        <f>C48+C51+C52+C54+C57</f>
        <v>0</v>
      </c>
      <c r="D45" s="103">
        <f>D48+D51+D52+D54+D57</f>
        <v>171282.6</v>
      </c>
      <c r="E45" s="104" t="e">
        <f>E48+E51+E52+E54+E57</f>
        <v>#DIV/0!</v>
      </c>
      <c r="F45" s="93">
        <f>D45/B45*100</f>
        <v>67.799410524582456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idden="1">
      <c r="A46" s="68" t="s">
        <v>104</v>
      </c>
      <c r="B46" s="91" t="e">
        <f>B49+B52+#REF!+B55</f>
        <v>#REF!</v>
      </c>
      <c r="C46" s="91" t="e">
        <f>C49+C52+#REF!+C55</f>
        <v>#REF!</v>
      </c>
      <c r="D46" s="91" t="e">
        <f>D49+D52+#REF!+D55</f>
        <v>#REF!</v>
      </c>
      <c r="E46" s="115" t="e">
        <f>D46*100/C46</f>
        <v>#REF!</v>
      </c>
      <c r="F46" s="57" t="e">
        <f>D46/B46*100</f>
        <v>#REF!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idden="1">
      <c r="A47" s="68" t="s">
        <v>103</v>
      </c>
      <c r="B47" s="91">
        <f>B50+B53+B58+B56</f>
        <v>0</v>
      </c>
      <c r="C47" s="91">
        <f>C50+C53+C58+C56</f>
        <v>0</v>
      </c>
      <c r="D47" s="91">
        <f>D50+D53+D58+D56</f>
        <v>0</v>
      </c>
      <c r="E47" s="115" t="e">
        <f>D47*100/C47</f>
        <v>#DIV/0!</v>
      </c>
      <c r="F47" s="57" t="e">
        <f>D47/B47*100</f>
        <v>#DIV/0!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s="69" customFormat="1">
      <c r="A48" s="62" t="s">
        <v>138</v>
      </c>
      <c r="B48" s="101">
        <v>41078.5</v>
      </c>
      <c r="C48" s="89"/>
      <c r="D48" s="88">
        <v>28509.7</v>
      </c>
      <c r="E48" s="88" t="e">
        <f>D48*100/C48</f>
        <v>#DIV/0!</v>
      </c>
      <c r="F48" s="57">
        <f>D48/B48*100</f>
        <v>69.402972357802753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idden="1">
      <c r="A49" s="68" t="s">
        <v>104</v>
      </c>
      <c r="B49" s="111"/>
      <c r="C49" s="112"/>
      <c r="D49" s="112"/>
      <c r="E49" s="85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idden="1">
      <c r="A50" s="68" t="s">
        <v>103</v>
      </c>
      <c r="B50" s="111"/>
      <c r="C50" s="112"/>
      <c r="D50" s="112"/>
      <c r="E50" s="85" t="e">
        <f>D50*100/C50</f>
        <v>#DIV/0!</v>
      </c>
      <c r="F50" s="57" t="e">
        <f>D50/B50*100</f>
        <v>#DIV/0!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s="69" customFormat="1">
      <c r="A51" s="62" t="s">
        <v>137</v>
      </c>
      <c r="B51" s="90" t="s">
        <v>136</v>
      </c>
      <c r="C51" s="89"/>
      <c r="D51" s="114">
        <v>127552.4</v>
      </c>
      <c r="E51" s="88" t="e">
        <f>D51*100/C51</f>
        <v>#DIV/0!</v>
      </c>
      <c r="F51" s="57">
        <f>D51/B51*100</f>
        <v>67.902137586147049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>
      <c r="A52" s="62" t="s">
        <v>135</v>
      </c>
      <c r="B52" s="113">
        <v>4383.6000000000004</v>
      </c>
      <c r="C52" s="112"/>
      <c r="D52" s="70">
        <v>2992.8</v>
      </c>
      <c r="E52" s="85" t="e">
        <f>D52*100/C52</f>
        <v>#DIV/0!</v>
      </c>
      <c r="F52" s="57">
        <f>D52/B52*100</f>
        <v>68.272652614289626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5" hidden="1" customHeight="1">
      <c r="A53" s="68"/>
      <c r="B53" s="111"/>
      <c r="C53" s="112"/>
      <c r="D53" s="112"/>
      <c r="E53" s="85" t="e">
        <f>D53*100/C53</f>
        <v>#DIV/0!</v>
      </c>
      <c r="F53" s="57" t="e">
        <f>D53/B53*100</f>
        <v>#DIV/0!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4.25" customHeight="1">
      <c r="A54" s="62" t="s">
        <v>134</v>
      </c>
      <c r="B54" s="90" t="s">
        <v>133</v>
      </c>
      <c r="C54" s="89"/>
      <c r="D54" s="89">
        <v>3200.2</v>
      </c>
      <c r="E54" s="85" t="e">
        <f>D54*100/C54</f>
        <v>#DIV/0!</v>
      </c>
      <c r="F54" s="57">
        <f>D54/B54*100</f>
        <v>78.956847844859496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104</v>
      </c>
      <c r="B55" s="111"/>
      <c r="C55" s="105"/>
      <c r="D55" s="105"/>
      <c r="E55" s="85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2.75" hidden="1" customHeight="1">
      <c r="A56" s="68" t="s">
        <v>103</v>
      </c>
      <c r="B56" s="111"/>
      <c r="C56" s="105"/>
      <c r="D56" s="105"/>
      <c r="E56" s="85"/>
      <c r="F56" s="57" t="e">
        <f>D56/B56*100</f>
        <v>#DIV/0!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69" customFormat="1" ht="14.25" customHeight="1">
      <c r="A57" s="62" t="s">
        <v>132</v>
      </c>
      <c r="B57" s="90" t="s">
        <v>131</v>
      </c>
      <c r="C57" s="89"/>
      <c r="D57" s="88">
        <v>9027.5</v>
      </c>
      <c r="E57" s="88" t="e">
        <f>D57*100/C57</f>
        <v>#DIV/0!</v>
      </c>
      <c r="F57" s="57">
        <f>D57/B57*100</f>
        <v>59.123834224038561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idden="1">
      <c r="A58" s="68" t="s">
        <v>103</v>
      </c>
      <c r="B58" s="61"/>
      <c r="C58" s="60"/>
      <c r="D58" s="60"/>
      <c r="E58" s="85" t="e">
        <f>D58*100/C58</f>
        <v>#DIV/0!</v>
      </c>
      <c r="F58" s="57" t="e">
        <f>D58/B58*100</f>
        <v>#DIV/0!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86" customFormat="1">
      <c r="A59" s="100" t="s">
        <v>130</v>
      </c>
      <c r="B59" s="99"/>
      <c r="C59" s="98"/>
      <c r="D59" s="98"/>
      <c r="E59" s="97"/>
      <c r="F59" s="9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s="92" customFormat="1">
      <c r="A60" s="95" t="s">
        <v>129</v>
      </c>
      <c r="B60" s="110">
        <f>B63+B66</f>
        <v>69297</v>
      </c>
      <c r="C60" s="109">
        <f>C63+C66</f>
        <v>0</v>
      </c>
      <c r="D60" s="93">
        <f>D63+D66</f>
        <v>42310.1</v>
      </c>
      <c r="E60" s="93" t="e">
        <f>D60*100/C60</f>
        <v>#DIV/0!</v>
      </c>
      <c r="F60" s="93">
        <f>D60/B60*100</f>
        <v>61.056178478144794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hidden="1">
      <c r="A61" s="68" t="s">
        <v>104</v>
      </c>
      <c r="B61" s="60" t="e">
        <f>B64+#REF!</f>
        <v>#REF!</v>
      </c>
      <c r="C61" s="60" t="e">
        <f>C64+#REF!</f>
        <v>#REF!</v>
      </c>
      <c r="D61" s="59" t="e">
        <f>D64+#REF!</f>
        <v>#REF!</v>
      </c>
      <c r="E61" s="85" t="e">
        <f>D61*100/C61</f>
        <v>#REF!</v>
      </c>
      <c r="F61" s="57" t="e">
        <f>D61/B61*100</f>
        <v>#REF!</v>
      </c>
      <c r="G61" s="44"/>
      <c r="H61" s="44"/>
      <c r="I61" s="44"/>
      <c r="J61" s="44"/>
      <c r="K61" s="44"/>
      <c r="L61" s="44"/>
      <c r="Q61" s="44"/>
      <c r="R61" s="44"/>
      <c r="S61" s="44"/>
      <c r="T61" s="44"/>
      <c r="U61" s="44"/>
      <c r="V61" s="44"/>
      <c r="W61" s="44"/>
      <c r="X61" s="44"/>
    </row>
    <row r="62" spans="1:24" hidden="1">
      <c r="A62" s="68" t="s">
        <v>103</v>
      </c>
      <c r="B62" s="108">
        <f>B65</f>
        <v>0</v>
      </c>
      <c r="C62" s="108">
        <f>C65</f>
        <v>0</v>
      </c>
      <c r="D62" s="107">
        <f>D65</f>
        <v>0</v>
      </c>
      <c r="E62" s="85" t="e">
        <f>D62*100/C62</f>
        <v>#DIV/0!</v>
      </c>
      <c r="F62" s="57" t="e">
        <f>D62/B62*100</f>
        <v>#DIV/0!</v>
      </c>
      <c r="G62" s="44"/>
      <c r="H62" s="44"/>
      <c r="I62" s="44"/>
      <c r="J62" s="44"/>
      <c r="K62" s="44"/>
      <c r="L62" s="44"/>
    </row>
    <row r="63" spans="1:24" s="69" customFormat="1">
      <c r="A63" s="62" t="s">
        <v>128</v>
      </c>
      <c r="B63" s="90" t="s">
        <v>127</v>
      </c>
      <c r="C63" s="89"/>
      <c r="D63" s="89">
        <v>40710.5</v>
      </c>
      <c r="E63" s="88" t="e">
        <f>D63*100/C63</f>
        <v>#DIV/0!</v>
      </c>
      <c r="F63" s="57">
        <f>D63/B63*100</f>
        <v>60.561634950670616</v>
      </c>
      <c r="G63" s="49"/>
      <c r="H63" s="49"/>
      <c r="I63" s="49"/>
      <c r="J63" s="49"/>
      <c r="K63" s="49"/>
      <c r="L63" s="49"/>
    </row>
    <row r="64" spans="1:24" hidden="1">
      <c r="A64" s="68" t="s">
        <v>104</v>
      </c>
      <c r="B64" s="106"/>
      <c r="C64" s="71"/>
      <c r="D64" s="105"/>
      <c r="E64" s="85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hidden="1">
      <c r="A65" s="68" t="s">
        <v>103</v>
      </c>
      <c r="B65" s="67"/>
      <c r="C65" s="71"/>
      <c r="D65" s="105"/>
      <c r="E65" s="85" t="e">
        <f>D65*100/C65</f>
        <v>#DIV/0!</v>
      </c>
      <c r="F65" s="57" t="e">
        <f>D65/B65*100</f>
        <v>#DIV/0!</v>
      </c>
      <c r="G65" s="44"/>
      <c r="H65" s="44"/>
      <c r="I65" s="44"/>
      <c r="J65" s="44"/>
      <c r="K65" s="44"/>
      <c r="L65" s="44"/>
    </row>
    <row r="66" spans="1:23" s="69" customFormat="1" ht="25.5">
      <c r="A66" s="62" t="s">
        <v>126</v>
      </c>
      <c r="B66" s="90" t="s">
        <v>125</v>
      </c>
      <c r="C66" s="89"/>
      <c r="D66" s="88">
        <v>1599.6</v>
      </c>
      <c r="E66" s="88" t="e">
        <f>D66*100/C66</f>
        <v>#DIV/0!</v>
      </c>
      <c r="F66" s="57">
        <f>D66/B66*100</f>
        <v>77.074298930326677</v>
      </c>
      <c r="G66" s="49"/>
      <c r="H66" s="49"/>
      <c r="I66" s="49"/>
      <c r="J66" s="49"/>
      <c r="K66" s="49"/>
      <c r="L66" s="49"/>
    </row>
    <row r="67" spans="1:23" s="86" customFormat="1">
      <c r="A67" s="100" t="s">
        <v>124</v>
      </c>
      <c r="B67" s="99"/>
      <c r="C67" s="98"/>
      <c r="D67" s="98"/>
      <c r="E67" s="97"/>
      <c r="F67" s="96"/>
      <c r="G67" s="44"/>
      <c r="H67" s="44"/>
      <c r="I67" s="44"/>
      <c r="J67" s="44"/>
      <c r="K67" s="44"/>
      <c r="L67" s="44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3" s="92" customFormat="1">
      <c r="A68" s="95" t="s">
        <v>123</v>
      </c>
      <c r="B68" s="103">
        <f>B69</f>
        <v>145.80000000000001</v>
      </c>
      <c r="C68" s="104">
        <f>C69</f>
        <v>0</v>
      </c>
      <c r="D68" s="103">
        <f>D69</f>
        <v>145.80000000000001</v>
      </c>
      <c r="E68" s="93" t="e">
        <f>D68*100/C68</f>
        <v>#DIV/0!</v>
      </c>
      <c r="F68" s="93">
        <f>D68/B68*100</f>
        <v>100</v>
      </c>
      <c r="G68" s="49"/>
      <c r="H68" s="49"/>
      <c r="I68" s="49"/>
      <c r="J68" s="49"/>
      <c r="K68" s="49"/>
      <c r="L68" s="49"/>
      <c r="M68" s="102"/>
      <c r="N68" s="102"/>
      <c r="O68" s="102"/>
      <c r="P68" s="102"/>
      <c r="Q68" s="102"/>
      <c r="R68" s="102"/>
      <c r="S68" s="102"/>
      <c r="T68" s="102"/>
      <c r="U68" s="102"/>
      <c r="V68" s="102"/>
    </row>
    <row r="69" spans="1:23" s="69" customFormat="1" ht="14.25" customHeight="1">
      <c r="A69" s="62" t="s">
        <v>122</v>
      </c>
      <c r="B69" s="101">
        <v>145.80000000000001</v>
      </c>
      <c r="C69" s="89"/>
      <c r="D69" s="88">
        <v>145.80000000000001</v>
      </c>
      <c r="E69" s="88" t="e">
        <f>D69*100/C69</f>
        <v>#DIV/0!</v>
      </c>
      <c r="F69" s="57">
        <f>D69/B69*100</f>
        <v>100</v>
      </c>
      <c r="G69" s="49"/>
      <c r="H69" s="49"/>
      <c r="I69" s="49"/>
      <c r="J69" s="49"/>
      <c r="K69" s="49"/>
      <c r="L69" s="49"/>
    </row>
    <row r="70" spans="1:23" s="86" customFormat="1">
      <c r="A70" s="100" t="s">
        <v>121</v>
      </c>
      <c r="B70" s="99"/>
      <c r="C70" s="98"/>
      <c r="D70" s="98"/>
      <c r="E70" s="97"/>
      <c r="F70" s="96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s="92" customFormat="1">
      <c r="A71" s="95" t="s">
        <v>120</v>
      </c>
      <c r="B71" s="94">
        <f>B74+B75+B78+B80+B79</f>
        <v>70893.3</v>
      </c>
      <c r="C71" s="94">
        <f>C74+C75+C78+C80+C79</f>
        <v>0</v>
      </c>
      <c r="D71" s="94">
        <f>D74+D75+D78+D80+D79</f>
        <v>51210.2</v>
      </c>
      <c r="E71" s="93" t="e">
        <f>D71*100/C71</f>
        <v>#DIV/0!</v>
      </c>
      <c r="F71" s="93">
        <f>D71/B71*100</f>
        <v>72.235599132781232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hidden="1">
      <c r="A72" s="68" t="s">
        <v>104</v>
      </c>
      <c r="B72" s="59">
        <f>B76+B81</f>
        <v>0</v>
      </c>
      <c r="C72" s="91">
        <f>C76+C81</f>
        <v>0</v>
      </c>
      <c r="D72" s="59">
        <f>D76+D81</f>
        <v>0</v>
      </c>
      <c r="E72" s="85" t="e">
        <f>D72*100/C72</f>
        <v>#DIV/0!</v>
      </c>
      <c r="F72" s="57" t="e">
        <f>D72/B72*100</f>
        <v>#DIV/0!</v>
      </c>
      <c r="G72" s="44"/>
      <c r="H72" s="44"/>
      <c r="I72" s="44"/>
      <c r="J72" s="44"/>
      <c r="K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idden="1">
      <c r="A73" s="68" t="s">
        <v>103</v>
      </c>
      <c r="B73" s="59">
        <f>B77+B82</f>
        <v>0</v>
      </c>
      <c r="C73" s="91">
        <f>C77+C82</f>
        <v>0</v>
      </c>
      <c r="D73" s="59">
        <f>D77+D82</f>
        <v>0</v>
      </c>
      <c r="E73" s="85" t="e">
        <f>D73*100/C73</f>
        <v>#DIV/0!</v>
      </c>
      <c r="F73" s="57" t="e">
        <f>D73/B73*100</f>
        <v>#DIV/0!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s="69" customFormat="1">
      <c r="A74" s="62" t="s">
        <v>119</v>
      </c>
      <c r="B74" s="90" t="s">
        <v>118</v>
      </c>
      <c r="C74" s="89"/>
      <c r="D74" s="89">
        <v>751.2</v>
      </c>
      <c r="E74" s="88" t="e">
        <f>D74*100/C74</f>
        <v>#DIV/0!</v>
      </c>
      <c r="F74" s="57">
        <f>D74/B74*100</f>
        <v>62.6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s="69" customFormat="1">
      <c r="A75" s="62" t="s">
        <v>117</v>
      </c>
      <c r="B75" s="90" t="s">
        <v>116</v>
      </c>
      <c r="C75" s="89"/>
      <c r="D75" s="88">
        <v>38344.5</v>
      </c>
      <c r="E75" s="88" t="e">
        <f>D75*100/C75</f>
        <v>#DIV/0!</v>
      </c>
      <c r="F75" s="57">
        <f>D75/B75*100</f>
        <v>72.896210184120221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idden="1">
      <c r="A76" s="68" t="s">
        <v>104</v>
      </c>
      <c r="B76" s="72"/>
      <c r="C76" s="71"/>
      <c r="D76" s="71"/>
      <c r="E76" s="85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idden="1">
      <c r="A77" s="68" t="s">
        <v>103</v>
      </c>
      <c r="B77" s="72"/>
      <c r="C77" s="71"/>
      <c r="D77" s="71"/>
      <c r="E77" s="85" t="e">
        <f>D77*100/C77</f>
        <v>#DIV/0!</v>
      </c>
      <c r="F77" s="57" t="e">
        <f>D77/B77*100</f>
        <v>#DIV/0!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s="69" customFormat="1">
      <c r="A78" s="62" t="s">
        <v>115</v>
      </c>
      <c r="B78" s="90" t="s">
        <v>114</v>
      </c>
      <c r="C78" s="89"/>
      <c r="D78" s="88">
        <v>8269.6</v>
      </c>
      <c r="E78" s="88" t="e">
        <f>D78*100/C78</f>
        <v>#DIV/0!</v>
      </c>
      <c r="F78" s="57">
        <f>D78/B78*100</f>
        <v>74.914618569215577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113</v>
      </c>
      <c r="B79" s="90" t="s">
        <v>112</v>
      </c>
      <c r="C79" s="89"/>
      <c r="D79" s="89">
        <v>196.1</v>
      </c>
      <c r="E79" s="88" t="e">
        <f>D79*100/C79</f>
        <v>#DIV/0!</v>
      </c>
      <c r="F79" s="57">
        <f>D79/B79*100</f>
        <v>53.360544217687078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69" customFormat="1" ht="14.25" customHeight="1">
      <c r="A80" s="62" t="s">
        <v>111</v>
      </c>
      <c r="B80" s="90" t="s">
        <v>110</v>
      </c>
      <c r="C80" s="89"/>
      <c r="D80" s="89">
        <v>3648.8</v>
      </c>
      <c r="E80" s="88" t="e">
        <f>D80*100/C80</f>
        <v>#DIV/0!</v>
      </c>
      <c r="F80" s="57">
        <f>D80/B80*100</f>
        <v>64.176164345011955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s="86" customFormat="1" ht="12.75" hidden="1" customHeight="1">
      <c r="A81" s="68" t="s">
        <v>104</v>
      </c>
      <c r="B81" s="61"/>
      <c r="C81" s="60"/>
      <c r="D81" s="59"/>
      <c r="E81" s="88" t="e">
        <f>D81*100/C81</f>
        <v>#DIV/0!</v>
      </c>
      <c r="F81" s="57" t="e">
        <f>D81/B81*100</f>
        <v>#DIV/0!</v>
      </c>
      <c r="G81" s="87"/>
      <c r="H81" s="87"/>
      <c r="I81" s="87"/>
      <c r="J81" s="87"/>
      <c r="K81" s="87"/>
      <c r="L81" s="87"/>
      <c r="M81" s="87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4.25" hidden="1" customHeight="1">
      <c r="A82" s="68" t="s">
        <v>103</v>
      </c>
      <c r="B82" s="61"/>
      <c r="C82" s="60"/>
      <c r="D82" s="60"/>
      <c r="E82" s="85" t="e">
        <f>D82*100/C82</f>
        <v>#DIV/0!</v>
      </c>
      <c r="F82" s="57" t="e">
        <f>D82/B82*100</f>
        <v>#DIV/0!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4" t="s">
        <v>109</v>
      </c>
      <c r="B83" s="83"/>
      <c r="C83" s="82"/>
      <c r="D83" s="82"/>
      <c r="E83" s="53" t="e">
        <f>D83*100/C83</f>
        <v>#DIV/0!</v>
      </c>
      <c r="F83" s="52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>
      <c r="A84" s="81" t="s">
        <v>108</v>
      </c>
      <c r="B84" s="80">
        <f>B86+B85</f>
        <v>4743.6000000000004</v>
      </c>
      <c r="C84" s="79">
        <f>C86+C85</f>
        <v>0</v>
      </c>
      <c r="D84" s="78">
        <f>D86+D85</f>
        <v>3171.3</v>
      </c>
      <c r="E84" s="77"/>
      <c r="F84" s="76">
        <f>D84/B84*100</f>
        <v>66.854287882620795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idden="1">
      <c r="A85" s="75" t="s">
        <v>107</v>
      </c>
      <c r="B85" s="74"/>
      <c r="C85" s="74"/>
      <c r="D85" s="74"/>
      <c r="E85" s="58"/>
      <c r="F85" s="70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s="69" customFormat="1" ht="14.25" customHeight="1">
      <c r="A86" s="73" t="s">
        <v>106</v>
      </c>
      <c r="B86" s="72" t="s">
        <v>105</v>
      </c>
      <c r="C86" s="71"/>
      <c r="D86" s="71">
        <v>3171.3</v>
      </c>
      <c r="E86" s="70"/>
      <c r="F86" s="57">
        <f>D86/B86*100</f>
        <v>66.854287882620795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4.25" hidden="1" customHeight="1">
      <c r="A87" s="68" t="s">
        <v>104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" hidden="1" customHeight="1">
      <c r="A88" s="68" t="s">
        <v>103</v>
      </c>
      <c r="B88" s="67"/>
      <c r="C88" s="66"/>
      <c r="D88" s="66"/>
      <c r="E88" s="58"/>
      <c r="F88" s="65" t="e">
        <f>D88/B88*100</f>
        <v>#DIV/0!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56" t="s">
        <v>102</v>
      </c>
      <c r="B89" s="63" t="str">
        <f>B90</f>
        <v>15</v>
      </c>
      <c r="C89" s="64">
        <f>C90</f>
        <v>0</v>
      </c>
      <c r="D89" s="63">
        <f>D90</f>
        <v>0.5</v>
      </c>
      <c r="E89" s="52"/>
      <c r="F89" s="52">
        <f>D89/B89*100</f>
        <v>3.3333333333333335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26.25" customHeight="1">
      <c r="A90" s="62" t="s">
        <v>101</v>
      </c>
      <c r="B90" s="61" t="s">
        <v>100</v>
      </c>
      <c r="C90" s="60"/>
      <c r="D90" s="59">
        <v>0.5</v>
      </c>
      <c r="E90" s="58"/>
      <c r="F90" s="57">
        <f>D90/B90*100</f>
        <v>3.3333333333333335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38.25">
      <c r="A91" s="56" t="s">
        <v>99</v>
      </c>
      <c r="B91" s="55" t="s">
        <v>98</v>
      </c>
      <c r="C91" s="54"/>
      <c r="D91" s="52">
        <v>51083.9</v>
      </c>
      <c r="E91" s="53"/>
      <c r="F91" s="52">
        <f>D91/B91*100</f>
        <v>67.075945760343913</v>
      </c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s="48" customFormat="1" ht="14.25" customHeight="1">
      <c r="A92" s="51" t="s">
        <v>97</v>
      </c>
      <c r="B92" s="50">
        <f>B8+B21+B25+B29+B37+B45+B60+B68+B71+B84+B89+B91+B42</f>
        <v>604004.70000000007</v>
      </c>
      <c r="C92" s="50">
        <f>C8+C21+C25+C29+C37+C45+C60+C68+C71+C84+C89+C91+C42</f>
        <v>0</v>
      </c>
      <c r="D92" s="50">
        <f>D8+D21+D25+D29+D37+D45+D60+D68+D71+D84+D89+D91+D42</f>
        <v>398877.3</v>
      </c>
      <c r="E92" s="50" t="e">
        <f>E8+E29+E37+E45+E60+E68+E71</f>
        <v>#DIV/0!</v>
      </c>
      <c r="F92" s="50">
        <f>D92/B92*100</f>
        <v>66.038774201591465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t="12" customHeight="1"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2.75" hidden="1" customHeight="1">
      <c r="A94" s="47" t="s">
        <v>96</v>
      </c>
      <c r="B94" s="46" t="e">
        <f>#REF!+B31+#REF!+B46+B61+B72+B87+#REF!</f>
        <v>#REF!</v>
      </c>
      <c r="C94" s="46" t="e">
        <f>#REF!+C31+#REF!+C46+C61+C72+C87</f>
        <v>#REF!</v>
      </c>
      <c r="D94" s="46" t="e">
        <f>#REF!+D31+#REF!+D46+D61+D72+D87+#REF!</f>
        <v>#REF!</v>
      </c>
      <c r="E94" s="45"/>
      <c r="F94" s="45" t="e">
        <f>D94/B94*100</f>
        <v>#REF!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5" hidden="1" customHeight="1">
      <c r="A95" s="47" t="s">
        <v>95</v>
      </c>
      <c r="B95" s="46">
        <f>B9+B47+B62+B73+B88</f>
        <v>0</v>
      </c>
      <c r="C95" s="46">
        <f>C9+C47+C62+C73+C88</f>
        <v>0</v>
      </c>
      <c r="D95" s="46">
        <f>D9+D47+D62+D73+D88</f>
        <v>0</v>
      </c>
      <c r="E95" s="45"/>
      <c r="F95" s="45" t="e">
        <f>D95/B95*100</f>
        <v>#DIV/0!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2019-10-23T06:04:42Z</dcterms:created>
  <dcterms:modified xsi:type="dcterms:W3CDTF">2019-10-23T06:05:34Z</dcterms:modified>
</cp:coreProperties>
</file>